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autoCompressPictures="0" defaultThemeVersion="124226"/>
  <mc:AlternateContent xmlns:mc="http://schemas.openxmlformats.org/markup-compatibility/2006">
    <mc:Choice Requires="x15">
      <x15ac:absPath xmlns:x15ac="http://schemas.microsoft.com/office/spreadsheetml/2010/11/ac" url="C:\Users\jmerrick2\Downloads\"/>
    </mc:Choice>
  </mc:AlternateContent>
  <bookViews>
    <workbookView xWindow="0" yWindow="0" windowWidth="14370" windowHeight="7275" tabRatio="803"/>
  </bookViews>
  <sheets>
    <sheet name="Intro (START HERE)" sheetId="11" r:id="rId1"/>
    <sheet name="Gateway Courses" sheetId="3" r:id="rId2"/>
    <sheet name="Fall-to-Fall Persistence" sheetId="13" r:id="rId3"/>
    <sheet name="Credits Attempted" sheetId="14" r:id="rId4"/>
    <sheet name="Four-Year Completion" sheetId="15" r:id="rId5"/>
    <sheet name="Xfer + Earned Bacc (LCD Only)" sheetId="16" r:id="rId6"/>
  </sheets>
  <definedNames>
    <definedName name="_xlnm.Print_Area" localSheetId="3">'Credits Attempted'!$A$1:$Q$63</definedName>
    <definedName name="_xlnm.Print_Area" localSheetId="2">'Fall-to-Fall Persistence'!$A$1:$Q$63</definedName>
    <definedName name="_xlnm.Print_Area" localSheetId="4">'Four-Year Completion'!$A$1:$Q$63</definedName>
    <definedName name="_xlnm.Print_Area" localSheetId="1">'Gateway Courses'!$A$1:$Q$123</definedName>
    <definedName name="_xlnm.Print_Area" localSheetId="0">'Intro (START HERE)'!$A$1:$N$64</definedName>
    <definedName name="_xlnm.Print_Area" localSheetId="5">'Xfer + Earned Bacc (LCD Only)'!$A$1:$Q$64</definedName>
    <definedName name="_xlnm.Print_Titles" localSheetId="3">'Credits Attempted'!$1:$33</definedName>
    <definedName name="_xlnm.Print_Titles" localSheetId="2">'Fall-to-Fall Persistence'!$1:$33</definedName>
    <definedName name="_xlnm.Print_Titles" localSheetId="4">'Four-Year Completion'!$1:$33</definedName>
    <definedName name="_xlnm.Print_Titles" localSheetId="1">'Gateway Courses'!$1:$33</definedName>
    <definedName name="_xlnm.Print_Titles" localSheetId="5">'Xfer + Earned Bacc (LCD Only)'!$1:$34</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8" i="16" l="1"/>
  <c r="I63" i="16"/>
  <c r="G63" i="16"/>
  <c r="E63" i="16"/>
  <c r="C63" i="16"/>
  <c r="I62" i="16"/>
  <c r="G62" i="16"/>
  <c r="E62" i="16"/>
  <c r="C62" i="16"/>
  <c r="I59" i="16"/>
  <c r="G59" i="16"/>
  <c r="E59" i="16"/>
  <c r="C59" i="16"/>
  <c r="I58" i="16"/>
  <c r="G58" i="16"/>
  <c r="E58" i="16"/>
  <c r="C58" i="16"/>
  <c r="I55" i="16"/>
  <c r="G55" i="16"/>
  <c r="E55" i="16"/>
  <c r="C55" i="16"/>
  <c r="I54" i="16"/>
  <c r="G54" i="16"/>
  <c r="G56" i="16" s="1"/>
  <c r="E54" i="16"/>
  <c r="C54" i="16"/>
  <c r="I51" i="16"/>
  <c r="G51" i="16"/>
  <c r="E51" i="16"/>
  <c r="C51" i="16"/>
  <c r="I50" i="16"/>
  <c r="G50" i="16"/>
  <c r="G52" i="16" s="1"/>
  <c r="E50" i="16"/>
  <c r="C50" i="16"/>
  <c r="I44" i="16"/>
  <c r="G44" i="16"/>
  <c r="E44" i="16"/>
  <c r="C44" i="16"/>
  <c r="I43" i="16"/>
  <c r="G43" i="16"/>
  <c r="E43" i="16"/>
  <c r="C43" i="16"/>
  <c r="I42" i="16"/>
  <c r="G42" i="16"/>
  <c r="E42" i="16"/>
  <c r="E46" i="16" s="1"/>
  <c r="C42" i="16"/>
  <c r="I39" i="16"/>
  <c r="G39" i="16"/>
  <c r="E39" i="16"/>
  <c r="C39" i="16"/>
  <c r="I38" i="16"/>
  <c r="G38" i="16"/>
  <c r="G40" i="16" s="1"/>
  <c r="E38" i="16"/>
  <c r="C38" i="16"/>
  <c r="I36" i="16"/>
  <c r="G36" i="16"/>
  <c r="E36" i="16"/>
  <c r="C36" i="16"/>
  <c r="A33" i="16"/>
  <c r="A34" i="16" s="1"/>
  <c r="A63" i="16" s="1"/>
  <c r="A22" i="16"/>
  <c r="A44" i="16" s="1"/>
  <c r="A21" i="16"/>
  <c r="A43" i="16" s="1"/>
  <c r="A20" i="16"/>
  <c r="A42" i="16" s="1"/>
  <c r="B7" i="16"/>
  <c r="B6" i="16"/>
  <c r="I62" i="15"/>
  <c r="G62" i="15"/>
  <c r="E62" i="15"/>
  <c r="C62" i="15"/>
  <c r="I61" i="15"/>
  <c r="G61" i="15"/>
  <c r="E61" i="15"/>
  <c r="C61" i="15"/>
  <c r="I58" i="15"/>
  <c r="G58" i="15"/>
  <c r="E58" i="15"/>
  <c r="C58" i="15"/>
  <c r="I57" i="15"/>
  <c r="K57" i="15" s="1"/>
  <c r="G57" i="15"/>
  <c r="E57" i="15"/>
  <c r="C57" i="15"/>
  <c r="J54" i="15"/>
  <c r="I54" i="15"/>
  <c r="G54" i="15"/>
  <c r="E54" i="15"/>
  <c r="C54" i="15"/>
  <c r="I53" i="15"/>
  <c r="G53" i="15"/>
  <c r="E53" i="15"/>
  <c r="C53" i="15"/>
  <c r="I50" i="15"/>
  <c r="G50" i="15"/>
  <c r="E50" i="15"/>
  <c r="C50" i="15"/>
  <c r="I49" i="15"/>
  <c r="G49" i="15"/>
  <c r="G51" i="15" s="1"/>
  <c r="E49" i="15"/>
  <c r="C49" i="15"/>
  <c r="I43" i="15"/>
  <c r="G43" i="15"/>
  <c r="E43" i="15"/>
  <c r="C43" i="15"/>
  <c r="I42" i="15"/>
  <c r="G42" i="15"/>
  <c r="E42" i="15"/>
  <c r="C42" i="15"/>
  <c r="C47" i="15" s="1"/>
  <c r="I41" i="15"/>
  <c r="G41" i="15"/>
  <c r="E41" i="15"/>
  <c r="C41" i="15"/>
  <c r="I38" i="15"/>
  <c r="G38" i="15"/>
  <c r="E38" i="15"/>
  <c r="C38" i="15"/>
  <c r="I37" i="15"/>
  <c r="G37" i="15"/>
  <c r="E37" i="15"/>
  <c r="C37" i="15"/>
  <c r="I35" i="15"/>
  <c r="G35" i="15"/>
  <c r="E35" i="15"/>
  <c r="C35" i="15"/>
  <c r="A32" i="15"/>
  <c r="A33" i="15" s="1"/>
  <c r="A62" i="15" s="1"/>
  <c r="A21" i="15"/>
  <c r="A43" i="15" s="1"/>
  <c r="A20" i="15"/>
  <c r="A42" i="15" s="1"/>
  <c r="A19" i="15"/>
  <c r="A41" i="15" s="1"/>
  <c r="B7" i="15"/>
  <c r="B6" i="15"/>
  <c r="I62" i="14"/>
  <c r="G62" i="14"/>
  <c r="E62" i="14"/>
  <c r="C62" i="14"/>
  <c r="I61" i="14"/>
  <c r="G61" i="14"/>
  <c r="E61" i="14"/>
  <c r="C61" i="14"/>
  <c r="I58" i="14"/>
  <c r="G58" i="14"/>
  <c r="E58" i="14"/>
  <c r="C58" i="14"/>
  <c r="I57" i="14"/>
  <c r="G57" i="14"/>
  <c r="E57" i="14"/>
  <c r="C57" i="14"/>
  <c r="I54" i="14"/>
  <c r="G54" i="14"/>
  <c r="E54" i="14"/>
  <c r="C54" i="14"/>
  <c r="I53" i="14"/>
  <c r="G53" i="14"/>
  <c r="E53" i="14"/>
  <c r="C53" i="14"/>
  <c r="I50" i="14"/>
  <c r="G50" i="14"/>
  <c r="E50" i="14"/>
  <c r="C50" i="14"/>
  <c r="I49" i="14"/>
  <c r="G49" i="14"/>
  <c r="E49" i="14"/>
  <c r="C49" i="14"/>
  <c r="I43" i="14"/>
  <c r="G43" i="14"/>
  <c r="E43" i="14"/>
  <c r="C43" i="14"/>
  <c r="I42" i="14"/>
  <c r="G42" i="14"/>
  <c r="E42" i="14"/>
  <c r="C42" i="14"/>
  <c r="I41" i="14"/>
  <c r="G41" i="14"/>
  <c r="E41" i="14"/>
  <c r="C41" i="14"/>
  <c r="I38" i="14"/>
  <c r="G38" i="14"/>
  <c r="E38" i="14"/>
  <c r="C38" i="14"/>
  <c r="I37" i="14"/>
  <c r="G37" i="14"/>
  <c r="E37" i="14"/>
  <c r="C37" i="14"/>
  <c r="I35" i="14"/>
  <c r="G35" i="14"/>
  <c r="E35" i="14"/>
  <c r="C35" i="14"/>
  <c r="A32" i="14"/>
  <c r="A33" i="14" s="1"/>
  <c r="A62" i="14" s="1"/>
  <c r="A21" i="14"/>
  <c r="A43" i="14" s="1"/>
  <c r="A20" i="14"/>
  <c r="A42" i="14" s="1"/>
  <c r="A19" i="14"/>
  <c r="A41" i="14" s="1"/>
  <c r="B7" i="14"/>
  <c r="B6" i="14"/>
  <c r="I62" i="13"/>
  <c r="G62" i="13"/>
  <c r="E62" i="13"/>
  <c r="C62" i="13"/>
  <c r="I61" i="13"/>
  <c r="G61" i="13"/>
  <c r="E61" i="13"/>
  <c r="C61" i="13"/>
  <c r="I58" i="13"/>
  <c r="G58" i="13"/>
  <c r="E58" i="13"/>
  <c r="C58" i="13"/>
  <c r="I57" i="13"/>
  <c r="G57" i="13"/>
  <c r="E57" i="13"/>
  <c r="C57" i="13"/>
  <c r="I54" i="13"/>
  <c r="G54" i="13"/>
  <c r="E54" i="13"/>
  <c r="C54" i="13"/>
  <c r="I53" i="13"/>
  <c r="G53" i="13"/>
  <c r="G55" i="13" s="1"/>
  <c r="E53" i="13"/>
  <c r="C53" i="13"/>
  <c r="I50" i="13"/>
  <c r="G50" i="13"/>
  <c r="E50" i="13"/>
  <c r="C50" i="13"/>
  <c r="I49" i="13"/>
  <c r="G49" i="13"/>
  <c r="E49" i="13"/>
  <c r="C49" i="13"/>
  <c r="I43" i="13"/>
  <c r="G43" i="13"/>
  <c r="E43" i="13"/>
  <c r="C43" i="13"/>
  <c r="I42" i="13"/>
  <c r="G42" i="13"/>
  <c r="E42" i="13"/>
  <c r="C42" i="13"/>
  <c r="I41" i="13"/>
  <c r="G41" i="13"/>
  <c r="E41" i="13"/>
  <c r="C41" i="13"/>
  <c r="I38" i="13"/>
  <c r="G38" i="13"/>
  <c r="E38" i="13"/>
  <c r="C38" i="13"/>
  <c r="I37" i="13"/>
  <c r="G37" i="13"/>
  <c r="E37" i="13"/>
  <c r="C37" i="13"/>
  <c r="I35" i="13"/>
  <c r="G35" i="13"/>
  <c r="E35" i="13"/>
  <c r="C35" i="13"/>
  <c r="A32" i="13"/>
  <c r="A33" i="13" s="1"/>
  <c r="A21" i="13"/>
  <c r="A20" i="13"/>
  <c r="A19" i="13"/>
  <c r="B7" i="13"/>
  <c r="B6" i="13"/>
  <c r="B6" i="3"/>
  <c r="I121" i="3"/>
  <c r="I98" i="3"/>
  <c r="I97" i="3"/>
  <c r="G98" i="3"/>
  <c r="G97" i="3"/>
  <c r="E98" i="3"/>
  <c r="E97" i="3"/>
  <c r="I103" i="3"/>
  <c r="I102" i="3"/>
  <c r="I101" i="3"/>
  <c r="G103" i="3"/>
  <c r="G102" i="3"/>
  <c r="G101" i="3"/>
  <c r="E103" i="3"/>
  <c r="E102" i="3"/>
  <c r="E101" i="3"/>
  <c r="I110" i="3"/>
  <c r="I109" i="3"/>
  <c r="G110" i="3"/>
  <c r="G109" i="3"/>
  <c r="E110" i="3"/>
  <c r="E109" i="3"/>
  <c r="I114" i="3"/>
  <c r="I113" i="3"/>
  <c r="G114" i="3"/>
  <c r="G113" i="3"/>
  <c r="E114" i="3"/>
  <c r="E113" i="3"/>
  <c r="I118" i="3"/>
  <c r="I117" i="3"/>
  <c r="G118" i="3"/>
  <c r="G117" i="3"/>
  <c r="E118" i="3"/>
  <c r="E117" i="3"/>
  <c r="I122" i="3"/>
  <c r="G122" i="3"/>
  <c r="G121" i="3"/>
  <c r="E122" i="3"/>
  <c r="E121" i="3"/>
  <c r="C122" i="3"/>
  <c r="C118" i="3"/>
  <c r="C114" i="3"/>
  <c r="C110" i="3"/>
  <c r="C103" i="3"/>
  <c r="C102" i="3"/>
  <c r="C98" i="3"/>
  <c r="I95" i="3"/>
  <c r="G95" i="3"/>
  <c r="E95" i="3"/>
  <c r="C121" i="3"/>
  <c r="C117" i="3"/>
  <c r="C113" i="3"/>
  <c r="C109" i="3"/>
  <c r="C101" i="3"/>
  <c r="C97" i="3"/>
  <c r="C95" i="3"/>
  <c r="G88" i="3"/>
  <c r="E83" i="3"/>
  <c r="E87" i="3"/>
  <c r="E91" i="3"/>
  <c r="I92" i="3"/>
  <c r="I91" i="3"/>
  <c r="G92" i="3"/>
  <c r="G91" i="3"/>
  <c r="E92" i="3"/>
  <c r="I88" i="3"/>
  <c r="I87" i="3"/>
  <c r="G87" i="3"/>
  <c r="E88" i="3"/>
  <c r="I84" i="3"/>
  <c r="I83" i="3"/>
  <c r="G84" i="3"/>
  <c r="G83" i="3"/>
  <c r="E84" i="3"/>
  <c r="I80" i="3"/>
  <c r="I79" i="3"/>
  <c r="G80" i="3"/>
  <c r="G79" i="3"/>
  <c r="E80" i="3"/>
  <c r="E79" i="3"/>
  <c r="I73" i="3"/>
  <c r="I72" i="3"/>
  <c r="I71" i="3"/>
  <c r="G73" i="3"/>
  <c r="G72" i="3"/>
  <c r="G71" i="3"/>
  <c r="E73" i="3"/>
  <c r="E72" i="3"/>
  <c r="E71" i="3"/>
  <c r="I68" i="3"/>
  <c r="I67" i="3"/>
  <c r="G68" i="3"/>
  <c r="G67" i="3"/>
  <c r="E68" i="3"/>
  <c r="E67" i="3"/>
  <c r="I65" i="3"/>
  <c r="G65" i="3"/>
  <c r="E65" i="3"/>
  <c r="C92" i="3"/>
  <c r="C88" i="3"/>
  <c r="C84" i="3"/>
  <c r="C80" i="3"/>
  <c r="C73" i="3"/>
  <c r="C72" i="3"/>
  <c r="C68" i="3"/>
  <c r="C91" i="3"/>
  <c r="C87" i="3"/>
  <c r="C79" i="3"/>
  <c r="C71" i="3"/>
  <c r="C67" i="3"/>
  <c r="C83" i="3"/>
  <c r="K83" i="3" s="1"/>
  <c r="C65" i="3"/>
  <c r="C35" i="3"/>
  <c r="I54" i="3"/>
  <c r="I53" i="3"/>
  <c r="G54" i="3"/>
  <c r="G53" i="3"/>
  <c r="E54" i="3"/>
  <c r="E53" i="3"/>
  <c r="C54" i="3"/>
  <c r="C53" i="3"/>
  <c r="J122" i="3" l="1"/>
  <c r="C123" i="3"/>
  <c r="E105" i="3"/>
  <c r="J59" i="16"/>
  <c r="K42" i="16"/>
  <c r="G60" i="16"/>
  <c r="J50" i="15"/>
  <c r="J58" i="15"/>
  <c r="J38" i="15"/>
  <c r="K65" i="3"/>
  <c r="J117" i="3"/>
  <c r="E81" i="3"/>
  <c r="C107" i="3"/>
  <c r="J54" i="13"/>
  <c r="J61" i="14"/>
  <c r="J35" i="15"/>
  <c r="E45" i="15"/>
  <c r="C63" i="15"/>
  <c r="G45" i="15"/>
  <c r="G46" i="15"/>
  <c r="E63" i="15"/>
  <c r="J41" i="15"/>
  <c r="J36" i="16"/>
  <c r="J39" i="16"/>
  <c r="J42" i="16"/>
  <c r="I46" i="16"/>
  <c r="K44" i="16"/>
  <c r="K50" i="16"/>
  <c r="J51" i="16"/>
  <c r="J55" i="16"/>
  <c r="G64" i="16"/>
  <c r="C46" i="16"/>
  <c r="C60" i="16"/>
  <c r="J62" i="16"/>
  <c r="E64" i="16"/>
  <c r="E60" i="16"/>
  <c r="C64" i="16"/>
  <c r="E40" i="16"/>
  <c r="I64" i="16"/>
  <c r="K36" i="16"/>
  <c r="K38" i="16"/>
  <c r="E48" i="16"/>
  <c r="C52" i="16"/>
  <c r="K54" i="16"/>
  <c r="E56" i="16"/>
  <c r="C48" i="16"/>
  <c r="K62" i="16"/>
  <c r="C40" i="16"/>
  <c r="G46" i="16"/>
  <c r="G47" i="16"/>
  <c r="E52" i="16"/>
  <c r="C56" i="16"/>
  <c r="K58" i="16"/>
  <c r="E51" i="15"/>
  <c r="C55" i="15"/>
  <c r="E39" i="15"/>
  <c r="K41" i="15"/>
  <c r="I46" i="15"/>
  <c r="E55" i="15"/>
  <c r="C59" i="15"/>
  <c r="J61" i="15"/>
  <c r="G63" i="15"/>
  <c r="K35" i="15"/>
  <c r="J37" i="15"/>
  <c r="C46" i="15"/>
  <c r="C45" i="15"/>
  <c r="K49" i="15"/>
  <c r="I51" i="15"/>
  <c r="J53" i="15"/>
  <c r="E59" i="15"/>
  <c r="K61" i="15"/>
  <c r="I63" i="15"/>
  <c r="C39" i="15"/>
  <c r="I59" i="15"/>
  <c r="I45" i="15"/>
  <c r="K37" i="15"/>
  <c r="I39" i="15"/>
  <c r="E47" i="15"/>
  <c r="C51" i="15"/>
  <c r="K53" i="15"/>
  <c r="I55" i="15"/>
  <c r="J57" i="15"/>
  <c r="E45" i="14"/>
  <c r="E47" i="13"/>
  <c r="J58" i="13"/>
  <c r="J97" i="3"/>
  <c r="E75" i="3"/>
  <c r="J65" i="3"/>
  <c r="G77" i="3"/>
  <c r="I81" i="3"/>
  <c r="E115" i="3"/>
  <c r="C77" i="3"/>
  <c r="E77" i="3"/>
  <c r="I89" i="3"/>
  <c r="C69" i="3"/>
  <c r="E69" i="3"/>
  <c r="J68" i="3"/>
  <c r="J71" i="3"/>
  <c r="I75" i="3"/>
  <c r="G81" i="3"/>
  <c r="J84" i="3"/>
  <c r="J91" i="3"/>
  <c r="J113" i="3"/>
  <c r="J109" i="3"/>
  <c r="J95" i="3"/>
  <c r="G69" i="3"/>
  <c r="J80" i="3"/>
  <c r="G85" i="3"/>
  <c r="E119" i="3"/>
  <c r="A46" i="15"/>
  <c r="A47" i="15"/>
  <c r="A47" i="14"/>
  <c r="A47" i="16"/>
  <c r="A48" i="16"/>
  <c r="A46" i="16"/>
  <c r="I47" i="16"/>
  <c r="G48" i="16"/>
  <c r="K39" i="16"/>
  <c r="I40" i="16"/>
  <c r="J44" i="16"/>
  <c r="C47" i="16"/>
  <c r="I48" i="16"/>
  <c r="K51" i="16"/>
  <c r="I52" i="16"/>
  <c r="K55" i="16"/>
  <c r="I56" i="16"/>
  <c r="K59" i="16"/>
  <c r="I60" i="16"/>
  <c r="J38" i="16"/>
  <c r="J43" i="16"/>
  <c r="E47" i="16"/>
  <c r="J50" i="16"/>
  <c r="J54" i="16"/>
  <c r="J58" i="16"/>
  <c r="A62" i="16"/>
  <c r="J63" i="16"/>
  <c r="K43" i="16"/>
  <c r="K63" i="16"/>
  <c r="A45" i="15"/>
  <c r="G55" i="15"/>
  <c r="G59" i="15"/>
  <c r="K38" i="15"/>
  <c r="J43" i="15"/>
  <c r="I47" i="15"/>
  <c r="K50" i="15"/>
  <c r="K54" i="15"/>
  <c r="K58" i="15"/>
  <c r="G47" i="15"/>
  <c r="J42" i="15"/>
  <c r="K43" i="15"/>
  <c r="E46" i="15"/>
  <c r="J49" i="15"/>
  <c r="A61" i="15"/>
  <c r="J62" i="15"/>
  <c r="G39" i="15"/>
  <c r="K42" i="15"/>
  <c r="K62" i="15"/>
  <c r="K58" i="14"/>
  <c r="J58" i="14"/>
  <c r="J54" i="14"/>
  <c r="G59" i="14"/>
  <c r="C63" i="14"/>
  <c r="J38" i="14"/>
  <c r="K38" i="14"/>
  <c r="G39" i="14"/>
  <c r="J35" i="14"/>
  <c r="J50" i="14"/>
  <c r="G55" i="14"/>
  <c r="G51" i="14"/>
  <c r="K61" i="14"/>
  <c r="I63" i="14"/>
  <c r="G63" i="14"/>
  <c r="E63" i="14"/>
  <c r="E59" i="14"/>
  <c r="E55" i="14"/>
  <c r="E51" i="14"/>
  <c r="K57" i="14"/>
  <c r="K53" i="14"/>
  <c r="C55" i="14"/>
  <c r="C51" i="14"/>
  <c r="K49" i="14"/>
  <c r="G47" i="14"/>
  <c r="I47" i="14"/>
  <c r="E47" i="14"/>
  <c r="I45" i="14"/>
  <c r="J41" i="14"/>
  <c r="G46" i="14"/>
  <c r="C45" i="14"/>
  <c r="K41" i="14"/>
  <c r="C46" i="14"/>
  <c r="E39" i="14"/>
  <c r="K37" i="14"/>
  <c r="K35" i="14"/>
  <c r="A45" i="14"/>
  <c r="A46" i="14"/>
  <c r="K50" i="14"/>
  <c r="K54" i="14"/>
  <c r="J37" i="14"/>
  <c r="C39" i="14"/>
  <c r="J42" i="14"/>
  <c r="K43" i="14"/>
  <c r="G45" i="14"/>
  <c r="E46" i="14"/>
  <c r="C47" i="14"/>
  <c r="J49" i="14"/>
  <c r="J53" i="14"/>
  <c r="J57" i="14"/>
  <c r="C59" i="14"/>
  <c r="A61" i="14"/>
  <c r="J62" i="14"/>
  <c r="I46" i="14"/>
  <c r="I39" i="14"/>
  <c r="J43" i="14"/>
  <c r="I51" i="14"/>
  <c r="I55" i="14"/>
  <c r="I59" i="14"/>
  <c r="K42" i="14"/>
  <c r="K62" i="14"/>
  <c r="G59" i="13"/>
  <c r="J41" i="13"/>
  <c r="J50" i="13"/>
  <c r="J35" i="13"/>
  <c r="G63" i="13"/>
  <c r="G39" i="13"/>
  <c r="G45" i="13"/>
  <c r="G46" i="13"/>
  <c r="G51" i="13"/>
  <c r="J61" i="13"/>
  <c r="I45" i="13"/>
  <c r="C63" i="13"/>
  <c r="K41" i="13"/>
  <c r="K35" i="13"/>
  <c r="K37" i="13"/>
  <c r="E45" i="13"/>
  <c r="A43" i="13"/>
  <c r="E51" i="13"/>
  <c r="K53" i="13"/>
  <c r="K61" i="13"/>
  <c r="I63" i="13"/>
  <c r="J38" i="13"/>
  <c r="C46" i="13"/>
  <c r="C45" i="13"/>
  <c r="K57" i="13"/>
  <c r="E63" i="13"/>
  <c r="E59" i="13"/>
  <c r="E39" i="13"/>
  <c r="I46" i="13"/>
  <c r="K49" i="13"/>
  <c r="E55" i="13"/>
  <c r="C55" i="13"/>
  <c r="K54" i="13"/>
  <c r="K43" i="13"/>
  <c r="I47" i="13"/>
  <c r="J43" i="13"/>
  <c r="G47" i="13"/>
  <c r="A62" i="13"/>
  <c r="A42" i="13"/>
  <c r="K38" i="13"/>
  <c r="C39" i="13"/>
  <c r="K50" i="13"/>
  <c r="C51" i="13"/>
  <c r="K58" i="13"/>
  <c r="C59" i="13"/>
  <c r="I51" i="13"/>
  <c r="I55" i="13"/>
  <c r="J37" i="13"/>
  <c r="A41" i="13"/>
  <c r="J42" i="13"/>
  <c r="E46" i="13"/>
  <c r="C47" i="13"/>
  <c r="J49" i="13"/>
  <c r="J53" i="13"/>
  <c r="J57" i="13"/>
  <c r="A61" i="13"/>
  <c r="J62" i="13"/>
  <c r="I39" i="13"/>
  <c r="I59" i="13"/>
  <c r="K42" i="13"/>
  <c r="K62" i="13"/>
  <c r="C119" i="3"/>
  <c r="C111" i="3"/>
  <c r="I93" i="3"/>
  <c r="E85" i="3"/>
  <c r="C99" i="3"/>
  <c r="C106" i="3"/>
  <c r="E99" i="3"/>
  <c r="E107" i="3"/>
  <c r="E111" i="3"/>
  <c r="E123" i="3"/>
  <c r="I69" i="3"/>
  <c r="E93" i="3"/>
  <c r="G99" i="3"/>
  <c r="G105" i="3"/>
  <c r="G106" i="3"/>
  <c r="G111" i="3"/>
  <c r="G115" i="3"/>
  <c r="G119" i="3"/>
  <c r="C115" i="3"/>
  <c r="E89" i="3"/>
  <c r="G89" i="3"/>
  <c r="K95" i="3"/>
  <c r="K97" i="3"/>
  <c r="I99" i="3"/>
  <c r="J101" i="3"/>
  <c r="I105" i="3"/>
  <c r="K103" i="3"/>
  <c r="K109" i="3"/>
  <c r="I111" i="3"/>
  <c r="K113" i="3"/>
  <c r="I115" i="3"/>
  <c r="K117" i="3"/>
  <c r="I119" i="3"/>
  <c r="J121" i="3"/>
  <c r="I123" i="3"/>
  <c r="J98" i="3"/>
  <c r="K101" i="3"/>
  <c r="C105" i="3"/>
  <c r="I106" i="3"/>
  <c r="G107" i="3"/>
  <c r="J110" i="3"/>
  <c r="J114" i="3"/>
  <c r="J118" i="3"/>
  <c r="K121" i="3"/>
  <c r="K98" i="3"/>
  <c r="J103" i="3"/>
  <c r="I107" i="3"/>
  <c r="K110" i="3"/>
  <c r="K114" i="3"/>
  <c r="K118" i="3"/>
  <c r="G123" i="3"/>
  <c r="J102" i="3"/>
  <c r="E106" i="3"/>
  <c r="K102" i="3"/>
  <c r="K122" i="3"/>
  <c r="J88" i="3"/>
  <c r="G93" i="3"/>
  <c r="G76" i="3"/>
  <c r="K73" i="3"/>
  <c r="C93" i="3"/>
  <c r="C89" i="3"/>
  <c r="C81" i="3"/>
  <c r="C75" i="3"/>
  <c r="K79" i="3"/>
  <c r="K91" i="3"/>
  <c r="K87" i="3"/>
  <c r="C85" i="3"/>
  <c r="K71" i="3"/>
  <c r="K67" i="3"/>
  <c r="I76" i="3"/>
  <c r="K68" i="3"/>
  <c r="J73" i="3"/>
  <c r="C76" i="3"/>
  <c r="I77" i="3"/>
  <c r="K80" i="3"/>
  <c r="K84" i="3"/>
  <c r="I85" i="3"/>
  <c r="K88" i="3"/>
  <c r="J67" i="3"/>
  <c r="J72" i="3"/>
  <c r="G75" i="3"/>
  <c r="E76" i="3"/>
  <c r="J79" i="3"/>
  <c r="J83" i="3"/>
  <c r="J87" i="3"/>
  <c r="J92" i="3"/>
  <c r="K72" i="3"/>
  <c r="K92" i="3"/>
  <c r="I62" i="3"/>
  <c r="I61" i="3"/>
  <c r="G62" i="3"/>
  <c r="G61" i="3"/>
  <c r="E62" i="3"/>
  <c r="E61" i="3"/>
  <c r="I58" i="3"/>
  <c r="I57" i="3"/>
  <c r="G58" i="3"/>
  <c r="G57" i="3"/>
  <c r="E58" i="3"/>
  <c r="E57" i="3"/>
  <c r="I50" i="3"/>
  <c r="I49" i="3"/>
  <c r="G50" i="3"/>
  <c r="G49" i="3"/>
  <c r="E50" i="3"/>
  <c r="E49" i="3"/>
  <c r="I43" i="3"/>
  <c r="I42" i="3"/>
  <c r="I41" i="3"/>
  <c r="G43" i="3"/>
  <c r="G42" i="3"/>
  <c r="G41" i="3"/>
  <c r="E43" i="3"/>
  <c r="E42" i="3"/>
  <c r="E41" i="3"/>
  <c r="I38" i="3"/>
  <c r="I37" i="3"/>
  <c r="G38" i="3"/>
  <c r="G37" i="3"/>
  <c r="E38" i="3"/>
  <c r="E37" i="3"/>
  <c r="C62" i="3"/>
  <c r="C58" i="3"/>
  <c r="C50" i="3"/>
  <c r="C43" i="3"/>
  <c r="C42" i="3"/>
  <c r="C38" i="3"/>
  <c r="C61" i="3"/>
  <c r="C57" i="3"/>
  <c r="C49" i="3"/>
  <c r="C41" i="3"/>
  <c r="C37" i="3"/>
  <c r="I35" i="3"/>
  <c r="G35" i="3"/>
  <c r="E35" i="3"/>
  <c r="I45" i="3" l="1"/>
  <c r="J42" i="3"/>
  <c r="K42" i="3"/>
  <c r="I47" i="3"/>
  <c r="A47" i="13"/>
  <c r="A45" i="13"/>
  <c r="A46" i="13"/>
  <c r="J43" i="3"/>
  <c r="J41" i="3"/>
  <c r="E46" i="3"/>
  <c r="E47" i="3"/>
  <c r="G47" i="3"/>
  <c r="K38" i="3"/>
  <c r="J38" i="3"/>
  <c r="K37" i="3"/>
  <c r="J37" i="3"/>
  <c r="I63" i="3"/>
  <c r="K62" i="3"/>
  <c r="J62" i="3"/>
  <c r="K58" i="3"/>
  <c r="J57" i="3"/>
  <c r="I59" i="3"/>
  <c r="I55" i="3"/>
  <c r="K54" i="3"/>
  <c r="J54" i="3"/>
  <c r="E63" i="3"/>
  <c r="E55" i="3"/>
  <c r="K50" i="3"/>
  <c r="G51" i="3"/>
  <c r="J49" i="3"/>
  <c r="K43" i="3"/>
  <c r="I46" i="3"/>
  <c r="J50" i="3"/>
  <c r="G45" i="3"/>
  <c r="G59" i="3"/>
  <c r="E51" i="3"/>
  <c r="I51" i="3"/>
  <c r="J58" i="3"/>
  <c r="C59" i="3"/>
  <c r="C47" i="3"/>
  <c r="G46" i="3"/>
  <c r="G55" i="3"/>
  <c r="E59" i="3"/>
  <c r="J61" i="3"/>
  <c r="G63" i="3"/>
  <c r="J53" i="3"/>
  <c r="E45" i="3"/>
  <c r="C63" i="3"/>
  <c r="C55" i="3"/>
  <c r="C51" i="3"/>
  <c r="C45" i="3"/>
  <c r="K61" i="3"/>
  <c r="K57" i="3"/>
  <c r="K53" i="3"/>
  <c r="K49" i="3"/>
  <c r="K41" i="3"/>
  <c r="C46" i="3"/>
  <c r="C39" i="3"/>
  <c r="A32" i="3" l="1"/>
  <c r="A91" i="3" l="1"/>
  <c r="A121" i="3"/>
  <c r="A33" i="3"/>
  <c r="A122" i="3" s="1"/>
  <c r="A20" i="3"/>
  <c r="A21" i="3"/>
  <c r="A19" i="3"/>
  <c r="B7" i="3"/>
  <c r="G39" i="3"/>
  <c r="A71" i="3" l="1"/>
  <c r="A101" i="3"/>
  <c r="A73" i="3"/>
  <c r="A76" i="3" s="1"/>
  <c r="A103" i="3"/>
  <c r="A72" i="3"/>
  <c r="A77" i="3" s="1"/>
  <c r="A102" i="3"/>
  <c r="A92" i="3"/>
  <c r="E39" i="3"/>
  <c r="J35" i="3"/>
  <c r="K35" i="3"/>
  <c r="I39" i="3"/>
  <c r="A41" i="3"/>
  <c r="A42" i="3"/>
  <c r="A61" i="3"/>
  <c r="A62" i="3"/>
  <c r="A43" i="3"/>
  <c r="A75" i="3" l="1"/>
  <c r="A107" i="3"/>
  <c r="A105" i="3"/>
  <c r="A106" i="3"/>
  <c r="A47" i="3"/>
  <c r="A46" i="3"/>
  <c r="A45" i="3"/>
</calcChain>
</file>

<file path=xl/sharedStrings.xml><?xml version="1.0" encoding="utf-8"?>
<sst xmlns="http://schemas.openxmlformats.org/spreadsheetml/2006/main" count="443" uniqueCount="111">
  <si>
    <t>N</t>
  </si>
  <si>
    <t>%</t>
  </si>
  <si>
    <t>INSTITUTION:</t>
  </si>
  <si>
    <t>Fall 2014</t>
  </si>
  <si>
    <t>Fall 2015</t>
  </si>
  <si>
    <t>Fall 2017</t>
  </si>
  <si>
    <t>Fall 2016</t>
  </si>
  <si>
    <t>Cohort →</t>
  </si>
  <si>
    <t>Overall</t>
  </si>
  <si>
    <t>Gender</t>
  </si>
  <si>
    <t>Female</t>
  </si>
  <si>
    <t>Male</t>
  </si>
  <si>
    <t>Ethnicity (Select up to 3 groups)</t>
  </si>
  <si>
    <t>Pell Status</t>
  </si>
  <si>
    <t>Pell Recipient</t>
  </si>
  <si>
    <t>Non-Pell Recipient</t>
  </si>
  <si>
    <t>Black</t>
  </si>
  <si>
    <t>Hispanic</t>
  </si>
  <si>
    <t>Asian</t>
  </si>
  <si>
    <t>Multiracial</t>
  </si>
  <si>
    <t>Pacific Islander</t>
  </si>
  <si>
    <t>White</t>
  </si>
  <si>
    <t>( - select group -)</t>
  </si>
  <si>
    <t>FTEIC Only</t>
  </si>
  <si>
    <t>(- select cohort -)</t>
  </si>
  <si>
    <t>Cohort Type</t>
  </si>
  <si>
    <t>Relevant Definitions</t>
  </si>
  <si>
    <r>
      <rPr>
        <b/>
        <sz val="11"/>
        <color theme="1"/>
        <rFont val="Calibri"/>
        <family val="2"/>
        <scheme val="minor"/>
      </rPr>
      <t xml:space="preserve">New to Institution: </t>
    </r>
    <r>
      <rPr>
        <sz val="11"/>
        <color theme="1"/>
        <rFont val="Calibri"/>
        <family val="2"/>
        <scheme val="minor"/>
      </rPr>
      <t>all students who entered your institution for the first time in a given fall (includes transfer-in credits and former dually enrolled students).</t>
    </r>
  </si>
  <si>
    <r>
      <rPr>
        <b/>
        <sz val="11"/>
        <color theme="1"/>
        <rFont val="Calibri"/>
        <family val="2"/>
        <scheme val="minor"/>
      </rPr>
      <t xml:space="preserve">FTEIC: </t>
    </r>
    <r>
      <rPr>
        <sz val="11"/>
        <color theme="1"/>
        <rFont val="Calibri"/>
        <family val="2"/>
        <scheme val="minor"/>
      </rPr>
      <t>First-time-ever-in-college. All students who are both new to your institution AND have no prior credits (excludes new transfer in students and formerly dually enrolled high school students).</t>
    </r>
  </si>
  <si>
    <t>Gateway Course Completion</t>
  </si>
  <si>
    <t>Instructions</t>
  </si>
  <si>
    <t xml:space="preserve"> - Please enter figures in the green-shaded cells.</t>
  </si>
  <si>
    <t xml:space="preserve"> - Percentages will automatically calculate when a numerator and a denominator are both present</t>
  </si>
  <si>
    <t>Total Students (denominators) - Please refer to your cohort definition up top</t>
  </si>
  <si>
    <t>Fall 2013</t>
  </si>
  <si>
    <r>
      <t xml:space="preserve">Students Persisting to the </t>
    </r>
    <r>
      <rPr>
        <b/>
        <i/>
        <sz val="11"/>
        <color theme="1"/>
        <rFont val="Calibri"/>
        <family val="2"/>
        <scheme val="minor"/>
      </rPr>
      <t>Following</t>
    </r>
    <r>
      <rPr>
        <i/>
        <sz val="11"/>
        <color theme="1"/>
        <rFont val="Calibri"/>
        <family val="2"/>
        <scheme val="minor"/>
      </rPr>
      <t xml:space="preserve"> Fall</t>
    </r>
  </si>
  <si>
    <t>Fall-to-Fall Persistence</t>
  </si>
  <si>
    <t>Total College Credits Attempted (denominators) - Please refer to your cohort definition up top</t>
  </si>
  <si>
    <t>Total College Credits Completed (Grade C- or Higher)</t>
  </si>
  <si>
    <t>Credits Attempted</t>
  </si>
  <si>
    <t>Credits Completed</t>
  </si>
  <si>
    <t>Fall 2010</t>
  </si>
  <si>
    <t>Fall 2011</t>
  </si>
  <si>
    <t>Fall 2012</t>
  </si>
  <si>
    <r>
      <t xml:space="preserve">Students Earning a Credential Within </t>
    </r>
    <r>
      <rPr>
        <b/>
        <i/>
        <sz val="11"/>
        <color theme="1"/>
        <rFont val="Calibri"/>
        <family val="2"/>
        <scheme val="minor"/>
      </rPr>
      <t>Four Years</t>
    </r>
  </si>
  <si>
    <t>Earning a Credential</t>
  </si>
  <si>
    <t>Institution Name</t>
  </si>
  <si>
    <r>
      <rPr>
        <b/>
        <sz val="11"/>
        <color theme="1"/>
        <rFont val="Calibri"/>
        <family val="2"/>
        <scheme val="minor"/>
      </rPr>
      <t>New to Institution</t>
    </r>
    <r>
      <rPr>
        <sz val="11"/>
        <color theme="1"/>
        <rFont val="Calibri"/>
        <family val="2"/>
        <scheme val="minor"/>
      </rPr>
      <t>: all students who entered your institution for the first time in a given fall (includes transfer-in credits and former dually enrolled students).</t>
    </r>
  </si>
  <si>
    <r>
      <rPr>
        <b/>
        <sz val="11"/>
        <color theme="1"/>
        <rFont val="Calibri"/>
        <family val="2"/>
        <scheme val="minor"/>
      </rPr>
      <t>FTEIC</t>
    </r>
    <r>
      <rPr>
        <sz val="11"/>
        <color theme="1"/>
        <rFont val="Calibri"/>
        <family val="2"/>
        <scheme val="minor"/>
      </rPr>
      <t>: First-time-ever-in-college. All students who are both new to your institution AND have no prior credits (excludes new transfer in students and formerly dually enrolled high school students).</t>
    </r>
  </si>
  <si>
    <t>Race/Ethnicity Group #1</t>
  </si>
  <si>
    <t>Race/Ethnicity Group #2</t>
  </si>
  <si>
    <t>Race/Ethnicity Group #3</t>
  </si>
  <si>
    <t>All Students New to Institution</t>
  </si>
  <si>
    <t>American Indian</t>
  </si>
  <si>
    <t>Math-Only and English-Only: Provide counts independent of the other subject.</t>
  </si>
  <si>
    <t>Math AND English: Count students who meet the target in both subjects. (They will also have been included in the English-Only and Math-Only counts as well; this metric represents the overlap.</t>
  </si>
  <si>
    <t>Ethnicity</t>
  </si>
  <si>
    <r>
      <t>Your Choice</t>
    </r>
    <r>
      <rPr>
        <sz val="11"/>
        <color theme="1"/>
        <rFont val="Calibri"/>
        <family val="2"/>
        <scheme val="minor"/>
      </rPr>
      <t xml:space="preserve"> (</t>
    </r>
    <r>
      <rPr>
        <i/>
        <sz val="11"/>
        <color theme="1"/>
        <rFont val="Calibri"/>
        <family val="2"/>
        <scheme val="minor"/>
      </rPr>
      <t>optional</t>
    </r>
    <r>
      <rPr>
        <sz val="11"/>
        <color theme="1"/>
        <rFont val="Calibri"/>
        <family val="2"/>
        <scheme val="minor"/>
      </rPr>
      <t>)</t>
    </r>
  </si>
  <si>
    <t>Group Name</t>
  </si>
  <si>
    <t>Veteran Status</t>
  </si>
  <si>
    <t>Veteran</t>
  </si>
  <si>
    <t>Non-Veteran</t>
  </si>
  <si>
    <t>First-Generation Status</t>
  </si>
  <si>
    <t>First-Generation Student</t>
  </si>
  <si>
    <t>Non-First-Generation Student</t>
  </si>
  <si>
    <t>Optional Group</t>
  </si>
  <si>
    <r>
      <t xml:space="preserve">Before you begin, please make a selection for each of the green boxes. </t>
    </r>
    <r>
      <rPr>
        <sz val="11"/>
        <color theme="1"/>
        <rFont val="Calibri"/>
        <family val="2"/>
        <scheme val="minor"/>
      </rPr>
      <t>By making the selection on this page, the values will carry through to the appropriate places in the remaining tabs of the workbook. Other subgroups are static; their values will already appear on each tab.</t>
    </r>
  </si>
  <si>
    <r>
      <t>Cohort Type</t>
    </r>
    <r>
      <rPr>
        <sz val="11"/>
        <color theme="1"/>
        <rFont val="Calibri"/>
        <family val="2"/>
        <scheme val="minor"/>
      </rPr>
      <t xml:space="preserve"> (</t>
    </r>
    <r>
      <rPr>
        <i/>
        <sz val="11"/>
        <color theme="1"/>
        <rFont val="Calibri"/>
        <family val="2"/>
        <scheme val="minor"/>
      </rPr>
      <t xml:space="preserve">please select one; </t>
    </r>
    <r>
      <rPr>
        <b/>
        <i/>
        <sz val="11"/>
        <color theme="1"/>
        <rFont val="Calibri"/>
        <family val="2"/>
        <scheme val="minor"/>
      </rPr>
      <t>mandatory</t>
    </r>
    <r>
      <rPr>
        <sz val="11"/>
        <color theme="1"/>
        <rFont val="Calibri"/>
        <family val="2"/>
        <scheme val="minor"/>
      </rPr>
      <t>)</t>
    </r>
  </si>
  <si>
    <r>
      <t>Race/Ethnicity</t>
    </r>
    <r>
      <rPr>
        <sz val="11"/>
        <color theme="1"/>
        <rFont val="Calibri"/>
        <family val="2"/>
        <scheme val="minor"/>
      </rPr>
      <t xml:space="preserve"> (</t>
    </r>
    <r>
      <rPr>
        <i/>
        <sz val="11"/>
        <color theme="1"/>
        <rFont val="Calibri"/>
        <family val="2"/>
        <scheme val="minor"/>
      </rPr>
      <t xml:space="preserve">please select three, </t>
    </r>
    <r>
      <rPr>
        <b/>
        <i/>
        <sz val="11"/>
        <color theme="1"/>
        <rFont val="Calibri"/>
        <family val="2"/>
        <scheme val="minor"/>
      </rPr>
      <t>if referencing race/ethnicity for any metric</t>
    </r>
    <r>
      <rPr>
        <sz val="11"/>
        <color theme="1"/>
        <rFont val="Calibri"/>
        <family val="2"/>
        <scheme val="minor"/>
      </rPr>
      <t>)</t>
    </r>
  </si>
  <si>
    <r>
      <t>Institutional Identification</t>
    </r>
    <r>
      <rPr>
        <b/>
        <sz val="11"/>
        <color theme="1"/>
        <rFont val="Calibri"/>
        <family val="2"/>
        <scheme val="minor"/>
      </rPr>
      <t xml:space="preserve"> </t>
    </r>
    <r>
      <rPr>
        <sz val="11"/>
        <color theme="1"/>
        <rFont val="Calibri"/>
        <family val="2"/>
        <scheme val="minor"/>
      </rPr>
      <t>(</t>
    </r>
    <r>
      <rPr>
        <b/>
        <i/>
        <sz val="11"/>
        <color theme="1"/>
        <rFont val="Calibri"/>
        <family val="2"/>
        <scheme val="minor"/>
      </rPr>
      <t>mandatory</t>
    </r>
    <r>
      <rPr>
        <i/>
        <sz val="11"/>
        <color theme="1"/>
        <rFont val="Calibri"/>
        <family val="2"/>
        <scheme val="minor"/>
      </rPr>
      <t>)</t>
    </r>
  </si>
  <si>
    <r>
      <t xml:space="preserve">Although we are providing a variety of options for subgroups of interest, you may wish to provide metrics on another subgroup that is not listed. If you choose to do so, please enter that group in the green box below. </t>
    </r>
    <r>
      <rPr>
        <b/>
        <sz val="11"/>
        <color theme="1"/>
        <rFont val="Calibri"/>
        <family val="2"/>
        <scheme val="minor"/>
      </rPr>
      <t xml:space="preserve">Please enter a group that can be defined in binary terms (e.g., traditional-age students vs non-traditional-age students). </t>
    </r>
    <r>
      <rPr>
        <sz val="11"/>
        <color theme="1"/>
        <rFont val="Calibri"/>
        <family val="2"/>
        <scheme val="minor"/>
      </rPr>
      <t>The converse group will also automatically populate.</t>
    </r>
  </si>
  <si>
    <t>Denominator Type</t>
  </si>
  <si>
    <t>Fall 2009</t>
  </si>
  <si>
    <t>(- select denominator -)</t>
  </si>
  <si>
    <t>All Students in Cohort</t>
  </si>
  <si>
    <t>Transfer Students Only</t>
  </si>
  <si>
    <r>
      <t xml:space="preserve">One of the two Group B metrics for applicants of Leader College of Distinction is the percentage of students who have earned a baccalaureate degree within 6 years. There are two commonly accepted ways of calculating this metric, with the differences focused upon the denominator. </t>
    </r>
    <r>
      <rPr>
        <b/>
        <sz val="11"/>
        <color theme="1"/>
        <rFont val="Calibri"/>
        <family val="2"/>
        <scheme val="minor"/>
      </rPr>
      <t xml:space="preserve">If you are using this metric, please select the denominator you wish to use.
All Students in Cohort: </t>
    </r>
    <r>
      <rPr>
        <sz val="11"/>
        <color theme="1"/>
        <rFont val="Calibri"/>
        <family val="2"/>
        <scheme val="minor"/>
      </rPr>
      <t xml:space="preserve">This denominator should be the same as those of most of your other metrics, as it represents all students who began in your institution in the given cohort. This option will yield a smaller percentage, as it includes more students than the transfer students only option, but will still have the potential to show year-over-year growth.
</t>
    </r>
    <r>
      <rPr>
        <b/>
        <sz val="11"/>
        <color theme="1"/>
        <rFont val="Calibri"/>
        <family val="2"/>
        <scheme val="minor"/>
      </rPr>
      <t xml:space="preserve">Transfer Students Only: </t>
    </r>
    <r>
      <rPr>
        <sz val="11"/>
        <color theme="1"/>
        <rFont val="Calibri"/>
        <family val="2"/>
        <scheme val="minor"/>
      </rPr>
      <t>This denominator is more limited, as it consists only of students who started at your school but transferred to a four-year institution sometime within the 6-year time period. This option will yield a larger percentage, as students need to have transferred to be included in the denominator in the first place.</t>
    </r>
  </si>
  <si>
    <r>
      <rPr>
        <b/>
        <sz val="11"/>
        <color theme="1"/>
        <rFont val="Calibri"/>
        <family val="2"/>
        <scheme val="minor"/>
      </rPr>
      <t xml:space="preserve">All Students in Cohort: </t>
    </r>
    <r>
      <rPr>
        <sz val="11"/>
        <color theme="1"/>
        <rFont val="Calibri"/>
        <family val="2"/>
        <scheme val="minor"/>
      </rPr>
      <t>all students who entered your institution for the first time in the given cohort (</t>
    </r>
    <r>
      <rPr>
        <i/>
        <sz val="11"/>
        <color theme="1"/>
        <rFont val="Calibri"/>
        <family val="2"/>
        <scheme val="minor"/>
      </rPr>
      <t>cohort type above applies as well</t>
    </r>
    <r>
      <rPr>
        <sz val="11"/>
        <color theme="1"/>
        <rFont val="Calibri"/>
        <family val="2"/>
        <scheme val="minor"/>
      </rPr>
      <t>)</t>
    </r>
  </si>
  <si>
    <r>
      <t>Transfer Students Only</t>
    </r>
    <r>
      <rPr>
        <sz val="11"/>
        <color theme="1"/>
        <rFont val="Calibri"/>
        <family val="2"/>
        <scheme val="minor"/>
      </rPr>
      <t>: After taking your Cohort Type definition into account, this represents all students who entered your institution for the first time in the given cohort AND transferred to a four-year institution during that time.</t>
    </r>
  </si>
  <si>
    <t>Earning a Baccalaureate Degree</t>
  </si>
  <si>
    <r>
      <t xml:space="preserve">Number and percentage of all students in your selected cohort who earned a baccalaureate degree within </t>
    </r>
    <r>
      <rPr>
        <b/>
        <sz val="11"/>
        <color theme="1"/>
        <rFont val="Calibri"/>
        <family val="2"/>
        <scheme val="minor"/>
      </rPr>
      <t>six years</t>
    </r>
    <r>
      <rPr>
        <sz val="11"/>
        <color theme="1"/>
        <rFont val="Calibri"/>
        <family val="2"/>
        <scheme val="minor"/>
      </rPr>
      <t xml:space="preserve"> of intial enrollment.</t>
    </r>
  </si>
  <si>
    <r>
      <t xml:space="preserve">Number and percentage of all students in your selected cohort who earned a credential (degree or certificate) within </t>
    </r>
    <r>
      <rPr>
        <b/>
        <sz val="11"/>
        <color theme="1"/>
        <rFont val="Calibri"/>
        <family val="2"/>
        <scheme val="minor"/>
      </rPr>
      <t>four years</t>
    </r>
    <r>
      <rPr>
        <sz val="11"/>
        <color theme="1"/>
        <rFont val="Calibri"/>
        <family val="2"/>
        <scheme val="minor"/>
      </rPr>
      <t xml:space="preserve"> of intial enrollment.</t>
    </r>
  </si>
  <si>
    <t>Fall 2018</t>
  </si>
  <si>
    <t>1-Year Pct Point Change</t>
  </si>
  <si>
    <t>3-Year Pct Point Change</t>
  </si>
  <si>
    <t>Gap/Difference (percentage point)</t>
  </si>
  <si>
    <r>
      <t>Persistence KPIs</t>
    </r>
    <r>
      <rPr>
        <sz val="13"/>
        <rFont val="Calibri"/>
        <family val="2"/>
        <scheme val="minor"/>
      </rPr>
      <t>: Number and percentage of students who persisted from year 1 to year 2 (fall-to-fall)</t>
    </r>
  </si>
  <si>
    <r>
      <t>Completion KPIs</t>
    </r>
    <r>
      <rPr>
        <sz val="13"/>
        <rFont val="Calibri"/>
        <family val="2"/>
        <scheme val="minor"/>
      </rPr>
      <t>: Number and percentage of students who earned a credential within four years of initial enrollment.</t>
    </r>
  </si>
  <si>
    <r>
      <t>Transfer and Earned Baccalaureate KPIs</t>
    </r>
    <r>
      <rPr>
        <sz val="13"/>
        <rFont val="Calibri"/>
        <family val="2"/>
        <scheme val="minor"/>
      </rPr>
      <t>: Number and percentage of students who earned a bachelor's degree (BA or BS) within 6 years of starting at your institution.</t>
    </r>
  </si>
  <si>
    <r>
      <t xml:space="preserve">Students Earning a Baccalaureate Degree Within </t>
    </r>
    <r>
      <rPr>
        <b/>
        <i/>
        <sz val="11"/>
        <color theme="1"/>
        <rFont val="Calibri"/>
        <family val="2"/>
        <scheme val="minor"/>
      </rPr>
      <t>Six Years</t>
    </r>
  </si>
  <si>
    <t>More information is provided in the general application instructions.</t>
  </si>
  <si>
    <t xml:space="preserve"> - Gaps between subgroups for each year will calculate in the gold rows. Use these to help assist you in determining closing of gaps over time.</t>
  </si>
  <si>
    <r>
      <rPr>
        <b/>
        <u/>
        <sz val="13"/>
        <rFont val="Calibri"/>
        <family val="2"/>
        <scheme val="minor"/>
      </rPr>
      <t>Gateway Course KPIs</t>
    </r>
    <r>
      <rPr>
        <sz val="13"/>
        <rFont val="Calibri"/>
        <family val="2"/>
        <scheme val="minor"/>
      </rPr>
      <t>: Number and percentage of students who completed gateway/college-level Math and/or English in Year 1</t>
    </r>
  </si>
  <si>
    <t>Gateway/College-Level Math-Only Completion</t>
  </si>
  <si>
    <t>Gateway/College-Level English-Only Completion</t>
  </si>
  <si>
    <t>Gateway/College-Level Math AND English Completion</t>
  </si>
  <si>
    <t>Metrics on this tab count as a single metric type, even if you fill out information for all three groups (Math Only, English Only, Math/English Combined).</t>
  </si>
  <si>
    <r>
      <t xml:space="preserve">• In one example, the 3-year graduation rate for all students increased from 18% to 29% (11 percentage points) over a 4-year period, which is strong evidence of improvement in the overall metric. In the first year of the comparison, the gap between developmental students (the population for equity gap measurement) and all students was 10 percentage points (8% vs 18%). The percentage of developmental students who graduated in 3 years also increased by 11 percentage points from 8% to 19%, but the gap did </t>
    </r>
    <r>
      <rPr>
        <b/>
        <sz val="11"/>
        <color theme="1"/>
        <rFont val="Calibri"/>
        <family val="2"/>
        <scheme val="minor"/>
      </rPr>
      <t>not</t>
    </r>
    <r>
      <rPr>
        <sz val="11"/>
        <color theme="1"/>
        <rFont val="Calibri"/>
        <family val="2"/>
        <scheme val="minor"/>
      </rPr>
      <t xml:space="preserve"> narrow or close. In this example, the equity gap remained at 10 percentage points.
• In another example, female students were graduating at higher rates than male students (26% vs 21%); the gap was 5 percentage points. Over time, as the result of student success strategies and interventions, the male graduation rate increased to 27% but the female graduation rate fell to 23%. In this case, even though male students improved performance and the gap was reduced to 4 percentage points, female students slid backward and are now performing more poorly than male students.
• If you have solid explanations for why the data show such results as provided in the above examples, please be sure to use the data narrative section of your application to explain such patterns.
</t>
    </r>
    <r>
      <rPr>
        <sz val="11"/>
        <color theme="1"/>
        <rFont val="Calibri"/>
        <family val="2"/>
      </rPr>
      <t>• You do not have to disaggregate the same student characteristic across all metrics. For example, you can choose Pell status on credit attempts and first-generation status on completion.
• You do not need to fill out the entire workbook, just the metrics on which you wish to be evaluated.</t>
    </r>
    <r>
      <rPr>
        <sz val="11"/>
        <color theme="1"/>
        <rFont val="Calibri"/>
        <family val="2"/>
        <scheme val="minor"/>
      </rPr>
      <t xml:space="preserve">
</t>
    </r>
  </si>
  <si>
    <r>
      <rPr>
        <b/>
        <sz val="11"/>
        <color theme="1"/>
        <rFont val="Calibri"/>
        <family val="2"/>
        <scheme val="minor"/>
      </rPr>
      <t xml:space="preserve">New to Institution: </t>
    </r>
    <r>
      <rPr>
        <sz val="11"/>
        <color theme="1"/>
        <rFont val="Calibri"/>
        <family val="2"/>
        <scheme val="minor"/>
      </rPr>
      <t>all students who entered your institution for the first time in a given fall (includes transfer-in credits and former dually enrolled students). You may also include students who began in the summer term just prior to the given fall term.</t>
    </r>
  </si>
  <si>
    <t>The student persisted at your institution from the summer/fall semester of first enrollment to the following fall semester, defined as either (a) having an enrollment record with at least one day of enrollment in the fall semester (August 1 to December 31) in the following year, or (b) having completed a credential by that time.</t>
  </si>
  <si>
    <r>
      <t xml:space="preserve">Number of all college-level credits attempted by students in your selected cohort. (Note: These numbers should represent number of </t>
    </r>
    <r>
      <rPr>
        <b/>
        <sz val="11"/>
        <color theme="1"/>
        <rFont val="Calibri"/>
        <family val="2"/>
        <scheme val="minor"/>
      </rPr>
      <t>credits</t>
    </r>
    <r>
      <rPr>
        <sz val="11"/>
        <color theme="1"/>
        <rFont val="Calibri"/>
        <family val="2"/>
        <scheme val="minor"/>
      </rPr>
      <t xml:space="preserve">, not number of </t>
    </r>
    <r>
      <rPr>
        <b/>
        <sz val="11"/>
        <color theme="1"/>
        <rFont val="Calibri"/>
        <family val="2"/>
        <scheme val="minor"/>
      </rPr>
      <t>students</t>
    </r>
    <r>
      <rPr>
        <sz val="11"/>
        <color theme="1"/>
        <rFont val="Calibri"/>
        <family val="2"/>
        <scheme val="minor"/>
      </rPr>
      <t>).</t>
    </r>
  </si>
  <si>
    <r>
      <t xml:space="preserve">Number of all college-level credits completed by students in your selected cohort </t>
    </r>
    <r>
      <rPr>
        <b/>
        <sz val="11"/>
        <color theme="1"/>
        <rFont val="Calibri"/>
        <family val="2"/>
        <scheme val="minor"/>
      </rPr>
      <t>with a grade of C- or higher</t>
    </r>
    <r>
      <rPr>
        <sz val="11"/>
        <color theme="1"/>
        <rFont val="Calibri"/>
        <family val="2"/>
        <scheme val="minor"/>
      </rPr>
      <t xml:space="preserve">. (Note: These numbers should represent number of </t>
    </r>
    <r>
      <rPr>
        <b/>
        <sz val="11"/>
        <color theme="1"/>
        <rFont val="Calibri"/>
        <family val="2"/>
        <scheme val="minor"/>
      </rPr>
      <t>credits</t>
    </r>
    <r>
      <rPr>
        <sz val="11"/>
        <color theme="1"/>
        <rFont val="Calibri"/>
        <family val="2"/>
        <scheme val="minor"/>
      </rPr>
      <t xml:space="preserve">, not number of </t>
    </r>
    <r>
      <rPr>
        <b/>
        <sz val="11"/>
        <color theme="1"/>
        <rFont val="Calibri"/>
        <family val="2"/>
        <scheme val="minor"/>
      </rPr>
      <t>students</t>
    </r>
    <r>
      <rPr>
        <sz val="11"/>
        <color theme="1"/>
        <rFont val="Calibri"/>
        <family val="2"/>
        <scheme val="minor"/>
      </rPr>
      <t>).</t>
    </r>
  </si>
  <si>
    <t>Number and percentage of students in the given fall cohort who successfully complete gateway/college-level courses within one year (fall, spring, summer) with a grade of C- or better. This metric should not include developmental education courses.</t>
  </si>
  <si>
    <t>2019 Leader College Recertification Data Collection</t>
  </si>
  <si>
    <r>
      <t xml:space="preserve">This workbook is designed to serve as a companion to the Leader College Recertification Application by providing you with an organized space to enter all of the requested metrics. </t>
    </r>
    <r>
      <rPr>
        <b/>
        <sz val="11"/>
        <color theme="1"/>
        <rFont val="Calibri"/>
        <family val="2"/>
        <scheme val="minor"/>
      </rPr>
      <t>Please make sure you read these instructions carefully before proceeding.</t>
    </r>
  </si>
  <si>
    <r>
      <t>You have a choice between standard recertification (</t>
    </r>
    <r>
      <rPr>
        <b/>
        <sz val="11"/>
        <color theme="1"/>
        <rFont val="Calibri"/>
        <family val="2"/>
        <scheme val="minor"/>
      </rPr>
      <t>Leader College</t>
    </r>
    <r>
      <rPr>
        <sz val="11"/>
        <color theme="1"/>
        <rFont val="Calibri"/>
        <family val="2"/>
        <scheme val="minor"/>
      </rPr>
      <t>) and a higher level of recertification (</t>
    </r>
    <r>
      <rPr>
        <b/>
        <sz val="11"/>
        <color theme="1"/>
        <rFont val="Calibri"/>
        <family val="2"/>
        <scheme val="minor"/>
      </rPr>
      <t>Leader College of Distinction</t>
    </r>
    <r>
      <rPr>
        <sz val="11"/>
        <color theme="1"/>
        <rFont val="Calibri"/>
        <family val="2"/>
        <scheme val="minor"/>
      </rPr>
      <t xml:space="preserve">). All metrics require four years of data with evidence of growth or an upward trend for at least three years. For </t>
    </r>
    <r>
      <rPr>
        <b/>
        <sz val="11"/>
        <color theme="1"/>
        <rFont val="Calibri"/>
        <family val="2"/>
        <scheme val="minor"/>
      </rPr>
      <t>standard recertification</t>
    </r>
    <r>
      <rPr>
        <sz val="11"/>
        <color theme="1"/>
        <rFont val="Calibri"/>
        <family val="2"/>
        <scheme val="minor"/>
      </rPr>
      <t xml:space="preserve">, you may select </t>
    </r>
    <r>
      <rPr>
        <b/>
        <sz val="11"/>
        <color theme="1"/>
        <rFont val="Calibri"/>
        <family val="2"/>
        <scheme val="minor"/>
      </rPr>
      <t>two</t>
    </r>
    <r>
      <rPr>
        <sz val="11"/>
        <color theme="1"/>
        <rFont val="Calibri"/>
        <family val="2"/>
        <scheme val="minor"/>
      </rPr>
      <t xml:space="preserve"> of any of the four metric categories (other than transfer and earned baccalaureate, labeled "LCD Only" on its tab) and indicate that an equity gap was narrowed or closed between subgroups on at least </t>
    </r>
    <r>
      <rPr>
        <b/>
        <sz val="11"/>
        <color theme="1"/>
        <rFont val="Calibri"/>
        <family val="2"/>
        <scheme val="minor"/>
      </rPr>
      <t>one</t>
    </r>
    <r>
      <rPr>
        <sz val="11"/>
        <color theme="1"/>
        <rFont val="Calibri"/>
        <family val="2"/>
        <scheme val="minor"/>
      </rPr>
      <t xml:space="preserve"> metric. Likewise, for </t>
    </r>
    <r>
      <rPr>
        <b/>
        <sz val="11"/>
        <color theme="1"/>
        <rFont val="Calibri"/>
        <family val="2"/>
        <scheme val="minor"/>
      </rPr>
      <t>Leader College of Distinction</t>
    </r>
    <r>
      <rPr>
        <sz val="11"/>
        <color theme="1"/>
        <rFont val="Calibri"/>
        <family val="2"/>
        <scheme val="minor"/>
      </rPr>
      <t xml:space="preserve">, you must select </t>
    </r>
    <r>
      <rPr>
        <b/>
        <sz val="11"/>
        <color theme="1"/>
        <rFont val="Calibri"/>
        <family val="2"/>
        <scheme val="minor"/>
      </rPr>
      <t>three</t>
    </r>
    <r>
      <rPr>
        <sz val="11"/>
        <color theme="1"/>
        <rFont val="Calibri"/>
        <family val="2"/>
        <scheme val="minor"/>
      </rPr>
      <t xml:space="preserve"> metrics - two from the purple tabs (</t>
    </r>
    <r>
      <rPr>
        <b/>
        <sz val="11"/>
        <color theme="1"/>
        <rFont val="Calibri"/>
        <family val="2"/>
        <scheme val="minor"/>
      </rPr>
      <t>Group A</t>
    </r>
    <r>
      <rPr>
        <sz val="11"/>
        <color theme="1"/>
        <rFont val="Calibri"/>
        <family val="2"/>
        <scheme val="minor"/>
      </rPr>
      <t>), one from the orange tabs (</t>
    </r>
    <r>
      <rPr>
        <b/>
        <sz val="11"/>
        <color theme="1"/>
        <rFont val="Calibri"/>
        <family val="2"/>
        <scheme val="minor"/>
      </rPr>
      <t>Group B</t>
    </r>
    <r>
      <rPr>
        <sz val="11"/>
        <color theme="1"/>
        <rFont val="Calibri"/>
        <family val="2"/>
        <scheme val="minor"/>
      </rPr>
      <t xml:space="preserve">) - and indicate that an equity gap was narrowed or closed between subgroups on at least </t>
    </r>
    <r>
      <rPr>
        <b/>
        <sz val="11"/>
        <color theme="1"/>
        <rFont val="Calibri"/>
        <family val="2"/>
        <scheme val="minor"/>
      </rPr>
      <t>two</t>
    </r>
    <r>
      <rPr>
        <sz val="11"/>
        <color theme="1"/>
        <rFont val="Calibri"/>
        <family val="2"/>
        <scheme val="minor"/>
      </rPr>
      <t xml:space="preserve"> metrics. Note that gateway/college-level courses count for a single metric toward this count, even if you present data for the three separate options (Math Only, English Only, Math/English Combined).
Please keep in mind the following as you select metrics and subgroups.</t>
    </r>
  </si>
  <si>
    <r>
      <t>Earned Baccalaureate Denominator</t>
    </r>
    <r>
      <rPr>
        <b/>
        <i/>
        <sz val="11"/>
        <color theme="1"/>
        <rFont val="Calibri"/>
        <family val="2"/>
        <scheme val="minor"/>
      </rPr>
      <t xml:space="preserve"> (Leader College of Distinction Only)</t>
    </r>
  </si>
  <si>
    <r>
      <t>Credits Attempted KPIs</t>
    </r>
    <r>
      <rPr>
        <sz val="13"/>
        <rFont val="Calibri"/>
        <family val="2"/>
        <scheme val="minor"/>
      </rPr>
      <t>: Number and percentage of college-level credits completed with grade of C- or higher</t>
    </r>
  </si>
  <si>
    <t>In the green drop-down boxes below, please select the three race/ethnicity groups for which you will be providing metrics. These three groups should represent, at a minimum, your two largest groups in population sizes, and also tie to the focus of your student success agenda. We recommend that regardless of your interest level, your group sizes consist of at least 25 students or more (when possible), with no fewer than 10 students.</t>
  </si>
  <si>
    <t>Danville Area Community College</t>
  </si>
  <si>
    <t>full-time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</si>
</sst>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21" x14ac:knownFonts="1">
    <font>
      <sz val="11"/>
      <color theme="1"/>
      <name val="Calibri"/>
      <family val="2"/>
      <scheme val="minor"/>
    </font>
    <font>
      <b/>
      <sz val="14"/>
      <name val="Calibri"/>
      <family val="2"/>
      <scheme val="minor"/>
    </font>
    <font>
      <b/>
      <sz val="11"/>
      <name val="Calibri"/>
      <family val="2"/>
      <scheme val="minor"/>
    </font>
    <font>
      <b/>
      <sz val="11"/>
      <color theme="1"/>
      <name val="Calibri"/>
      <family val="2"/>
      <scheme val="minor"/>
    </font>
    <font>
      <sz val="10"/>
      <name val="Arial"/>
      <family val="2"/>
    </font>
    <font>
      <i/>
      <sz val="11"/>
      <color theme="1"/>
      <name val="Calibri"/>
      <family val="2"/>
      <scheme val="minor"/>
    </font>
    <font>
      <b/>
      <i/>
      <sz val="11"/>
      <color theme="1"/>
      <name val="Calibri"/>
      <family val="2"/>
      <scheme val="minor"/>
    </font>
    <font>
      <u/>
      <sz val="11"/>
      <color theme="10"/>
      <name val="Calibri"/>
      <family val="2"/>
      <scheme val="minor"/>
    </font>
    <font>
      <u/>
      <sz val="11"/>
      <color theme="11"/>
      <name val="Calibri"/>
      <family val="2"/>
      <scheme val="minor"/>
    </font>
    <font>
      <sz val="11"/>
      <name val="Calibri"/>
      <family val="2"/>
      <scheme val="minor"/>
    </font>
    <font>
      <sz val="11"/>
      <color theme="1"/>
      <name val="Calibri"/>
      <family val="2"/>
      <scheme val="minor"/>
    </font>
    <font>
      <sz val="11"/>
      <color theme="0"/>
      <name val="Calibri"/>
      <family val="2"/>
      <scheme val="minor"/>
    </font>
    <font>
      <b/>
      <sz val="13"/>
      <name val="Calibri"/>
      <family val="2"/>
      <scheme val="minor"/>
    </font>
    <font>
      <b/>
      <u/>
      <sz val="13"/>
      <name val="Calibri"/>
      <family val="2"/>
      <scheme val="minor"/>
    </font>
    <font>
      <sz val="13"/>
      <name val="Calibri"/>
      <family val="2"/>
      <scheme val="minor"/>
    </font>
    <font>
      <b/>
      <u/>
      <sz val="11"/>
      <color theme="1"/>
      <name val="Calibri"/>
      <family val="2"/>
      <scheme val="minor"/>
    </font>
    <font>
      <u/>
      <sz val="11"/>
      <color theme="1"/>
      <name val="Calibri"/>
      <family val="2"/>
      <scheme val="minor"/>
    </font>
    <font>
      <b/>
      <sz val="16"/>
      <color theme="1"/>
      <name val="Calibri"/>
      <family val="2"/>
      <scheme val="minor"/>
    </font>
    <font>
      <u/>
      <sz val="11"/>
      <name val="Calibri"/>
      <family val="2"/>
      <scheme val="minor"/>
    </font>
    <font>
      <i/>
      <sz val="11"/>
      <name val="Calibri"/>
      <family val="2"/>
      <scheme val="minor"/>
    </font>
    <font>
      <sz val="11"/>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2" tint="-0.249977111117893"/>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40">
    <xf numFmtId="0" fontId="0" fillId="0" borderId="0"/>
    <xf numFmtId="0" fontId="4" fillId="0" borderId="0"/>
    <xf numFmtId="43" fontId="4" fillId="0" borderId="0" quotePrefix="1" applyFont="0" applyFill="0" applyBorder="0" applyAlignment="0">
      <protection locked="0"/>
    </xf>
    <xf numFmtId="0" fontId="4" fillId="0" borderId="0"/>
    <xf numFmtId="9" fontId="4"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10" fillId="0" borderId="0" applyFont="0" applyFill="0" applyBorder="0" applyAlignment="0" applyProtection="0"/>
  </cellStyleXfs>
  <cellXfs count="139">
    <xf numFmtId="0" fontId="0" fillId="0" borderId="0" xfId="0"/>
    <xf numFmtId="0" fontId="2" fillId="3" borderId="6" xfId="0" applyFont="1" applyFill="1" applyBorder="1" applyAlignment="1" applyProtection="1">
      <protection hidden="1"/>
    </xf>
    <xf numFmtId="9" fontId="9" fillId="3" borderId="0" xfId="0" applyNumberFormat="1" applyFont="1" applyFill="1" applyBorder="1" applyAlignment="1" applyProtection="1">
      <alignment horizontal="center" vertical="center" wrapText="1"/>
      <protection hidden="1"/>
    </xf>
    <xf numFmtId="9" fontId="9" fillId="3" borderId="10" xfId="0" applyNumberFormat="1" applyFont="1" applyFill="1" applyBorder="1" applyAlignment="1" applyProtection="1">
      <alignment horizontal="center" vertical="center" wrapText="1"/>
      <protection hidden="1"/>
    </xf>
    <xf numFmtId="9" fontId="9" fillId="3" borderId="6" xfId="0" applyNumberFormat="1" applyFont="1" applyFill="1" applyBorder="1" applyAlignment="1" applyProtection="1">
      <alignment horizontal="center" vertical="center" wrapText="1"/>
      <protection hidden="1"/>
    </xf>
    <xf numFmtId="9" fontId="9" fillId="0" borderId="13" xfId="0" applyNumberFormat="1" applyFont="1" applyFill="1" applyBorder="1" applyAlignment="1" applyProtection="1">
      <alignment horizontal="center" vertical="center" wrapText="1"/>
      <protection hidden="1"/>
    </xf>
    <xf numFmtId="9" fontId="9" fillId="5" borderId="10" xfId="0" applyNumberFormat="1" applyFont="1" applyFill="1" applyBorder="1" applyAlignment="1" applyProtection="1">
      <alignment horizontal="center" vertical="center" wrapText="1"/>
      <protection hidden="1"/>
    </xf>
    <xf numFmtId="9" fontId="9" fillId="5" borderId="0" xfId="0" applyNumberFormat="1" applyFont="1" applyFill="1" applyBorder="1" applyAlignment="1" applyProtection="1">
      <alignment horizontal="center" vertical="center" wrapText="1"/>
      <protection hidden="1"/>
    </xf>
    <xf numFmtId="9" fontId="9" fillId="5" borderId="13" xfId="0" applyNumberFormat="1" applyFont="1" applyFill="1" applyBorder="1" applyAlignment="1" applyProtection="1">
      <alignment horizontal="center" vertical="center" wrapText="1"/>
      <protection hidden="1"/>
    </xf>
    <xf numFmtId="0" fontId="5" fillId="2" borderId="13" xfId="0" applyFont="1" applyFill="1" applyBorder="1" applyAlignment="1" applyProtection="1">
      <alignment horizontal="left"/>
      <protection hidden="1"/>
    </xf>
    <xf numFmtId="0" fontId="5" fillId="2" borderId="6" xfId="0" applyFont="1" applyFill="1" applyBorder="1" applyAlignment="1" applyProtection="1">
      <alignment horizontal="left"/>
      <protection hidden="1"/>
    </xf>
    <xf numFmtId="0" fontId="0" fillId="3" borderId="5" xfId="0" applyFill="1" applyBorder="1" applyProtection="1">
      <protection hidden="1"/>
    </xf>
    <xf numFmtId="0" fontId="0" fillId="3" borderId="7" xfId="0" applyFill="1" applyBorder="1" applyProtection="1">
      <protection hidden="1"/>
    </xf>
    <xf numFmtId="0" fontId="0" fillId="3" borderId="0" xfId="0" applyFill="1" applyProtection="1">
      <protection hidden="1"/>
    </xf>
    <xf numFmtId="0" fontId="0" fillId="3" borderId="0" xfId="0" applyFill="1" applyAlignment="1" applyProtection="1">
      <alignment wrapText="1"/>
      <protection hidden="1"/>
    </xf>
    <xf numFmtId="0" fontId="0" fillId="0" borderId="0" xfId="0" applyProtection="1">
      <protection hidden="1"/>
    </xf>
    <xf numFmtId="0" fontId="5" fillId="2" borderId="5" xfId="0" applyFont="1" applyFill="1" applyBorder="1" applyAlignment="1" applyProtection="1">
      <alignment horizontal="right"/>
      <protection hidden="1"/>
    </xf>
    <xf numFmtId="0" fontId="5" fillId="2" borderId="5" xfId="0" applyFont="1" applyFill="1" applyBorder="1" applyAlignment="1" applyProtection="1">
      <alignment horizontal="left"/>
      <protection hidden="1"/>
    </xf>
    <xf numFmtId="0" fontId="0" fillId="2" borderId="5" xfId="0" applyFill="1" applyBorder="1" applyProtection="1">
      <protection hidden="1"/>
    </xf>
    <xf numFmtId="0" fontId="0" fillId="2" borderId="7" xfId="0" applyFill="1" applyBorder="1" applyProtection="1">
      <protection hidden="1"/>
    </xf>
    <xf numFmtId="0" fontId="2" fillId="3" borderId="15" xfId="0" applyFont="1" applyFill="1" applyBorder="1" applyAlignment="1" applyProtection="1">
      <alignment horizontal="left"/>
      <protection hidden="1"/>
    </xf>
    <xf numFmtId="0" fontId="0" fillId="5" borderId="12" xfId="0" applyFill="1" applyBorder="1" applyProtection="1">
      <protection hidden="1"/>
    </xf>
    <xf numFmtId="0" fontId="0" fillId="5" borderId="14" xfId="0" applyFill="1" applyBorder="1" applyProtection="1">
      <protection hidden="1"/>
    </xf>
    <xf numFmtId="0" fontId="2" fillId="3" borderId="1" xfId="0" applyFont="1" applyFill="1" applyBorder="1" applyAlignment="1" applyProtection="1">
      <protection hidden="1"/>
    </xf>
    <xf numFmtId="0" fontId="9" fillId="3" borderId="2" xfId="0" applyFont="1" applyFill="1" applyBorder="1" applyAlignment="1" applyProtection="1">
      <alignment horizontal="left" indent="2"/>
      <protection hidden="1"/>
    </xf>
    <xf numFmtId="0" fontId="0" fillId="5" borderId="4" xfId="0" applyFill="1" applyBorder="1" applyProtection="1">
      <protection hidden="1"/>
    </xf>
    <xf numFmtId="0" fontId="0" fillId="5" borderId="8" xfId="0" applyFill="1" applyBorder="1" applyProtection="1">
      <protection hidden="1"/>
    </xf>
    <xf numFmtId="0" fontId="9" fillId="3" borderId="3" xfId="0" applyFont="1" applyFill="1" applyBorder="1" applyAlignment="1" applyProtection="1">
      <alignment horizontal="left" indent="2"/>
      <protection hidden="1"/>
    </xf>
    <xf numFmtId="0" fontId="0" fillId="5" borderId="9" xfId="0" applyFill="1" applyBorder="1" applyProtection="1">
      <protection hidden="1"/>
    </xf>
    <xf numFmtId="0" fontId="0" fillId="5" borderId="11" xfId="0" applyFill="1" applyBorder="1" applyProtection="1">
      <protection hidden="1"/>
    </xf>
    <xf numFmtId="0" fontId="2" fillId="3" borderId="1" xfId="0" applyFont="1" applyFill="1" applyBorder="1" applyAlignment="1" applyProtection="1">
      <alignment horizontal="left"/>
      <protection hidden="1"/>
    </xf>
    <xf numFmtId="0" fontId="5" fillId="2" borderId="15" xfId="0" applyFont="1" applyFill="1" applyBorder="1" applyAlignment="1" applyProtection="1">
      <alignment horizontal="left"/>
      <protection hidden="1"/>
    </xf>
    <xf numFmtId="3" fontId="9" fillId="4" borderId="12" xfId="0" applyNumberFormat="1" applyFont="1" applyFill="1" applyBorder="1" applyAlignment="1" applyProtection="1">
      <alignment horizontal="center" vertical="center" wrapText="1"/>
      <protection locked="0" hidden="1"/>
    </xf>
    <xf numFmtId="3" fontId="9" fillId="4" borderId="4" xfId="0" applyNumberFormat="1" applyFont="1" applyFill="1" applyBorder="1" applyAlignment="1" applyProtection="1">
      <alignment horizontal="center" vertical="center" wrapText="1"/>
      <protection locked="0" hidden="1"/>
    </xf>
    <xf numFmtId="3" fontId="9" fillId="4" borderId="9" xfId="0" applyNumberFormat="1" applyFont="1" applyFill="1" applyBorder="1" applyAlignment="1" applyProtection="1">
      <alignment horizontal="center" vertical="center" wrapText="1"/>
      <protection locked="0" hidden="1"/>
    </xf>
    <xf numFmtId="3" fontId="9" fillId="4" borderId="13" xfId="0" applyNumberFormat="1" applyFont="1" applyFill="1" applyBorder="1" applyAlignment="1" applyProtection="1">
      <alignment horizontal="center" vertical="center" wrapText="1"/>
      <protection locked="0" hidden="1"/>
    </xf>
    <xf numFmtId="3" fontId="9" fillId="4" borderId="0" xfId="0" applyNumberFormat="1" applyFont="1" applyFill="1" applyBorder="1" applyAlignment="1" applyProtection="1">
      <alignment horizontal="center" vertical="center" wrapText="1"/>
      <protection locked="0" hidden="1"/>
    </xf>
    <xf numFmtId="3" fontId="9" fillId="4" borderId="10" xfId="0" applyNumberFormat="1" applyFont="1" applyFill="1" applyBorder="1" applyAlignment="1" applyProtection="1">
      <alignment horizontal="center" vertical="center" wrapText="1"/>
      <protection locked="0" hidden="1"/>
    </xf>
    <xf numFmtId="0" fontId="0" fillId="2" borderId="12" xfId="0" applyFill="1" applyBorder="1" applyProtection="1">
      <protection hidden="1"/>
    </xf>
    <xf numFmtId="0" fontId="0" fillId="2" borderId="14" xfId="0" applyFill="1" applyBorder="1" applyProtection="1">
      <protection hidden="1"/>
    </xf>
    <xf numFmtId="0" fontId="15" fillId="3" borderId="0" xfId="0" applyFont="1" applyFill="1" applyProtection="1">
      <protection hidden="1"/>
    </xf>
    <xf numFmtId="0" fontId="3" fillId="0" borderId="15" xfId="0" applyFont="1" applyBorder="1" applyAlignment="1" applyProtection="1">
      <alignment horizontal="center"/>
      <protection hidden="1"/>
    </xf>
    <xf numFmtId="0" fontId="0" fillId="0" borderId="15" xfId="0" applyFont="1" applyFill="1" applyBorder="1" applyAlignment="1" applyProtection="1">
      <alignment horizontal="left"/>
      <protection hidden="1"/>
    </xf>
    <xf numFmtId="0" fontId="1" fillId="3" borderId="0" xfId="0" applyFont="1" applyFill="1" applyBorder="1" applyAlignment="1" applyProtection="1">
      <alignment vertical="top" wrapText="1"/>
      <protection hidden="1"/>
    </xf>
    <xf numFmtId="0" fontId="3" fillId="3" borderId="0" xfId="0" applyFont="1" applyFill="1" applyBorder="1" applyAlignment="1" applyProtection="1">
      <alignment horizontal="center"/>
      <protection hidden="1"/>
    </xf>
    <xf numFmtId="0" fontId="3" fillId="3" borderId="0" xfId="0" applyFont="1" applyFill="1" applyAlignment="1" applyProtection="1">
      <alignment horizontal="left"/>
      <protection hidden="1"/>
    </xf>
    <xf numFmtId="0" fontId="15" fillId="3" borderId="0" xfId="0" applyFont="1" applyFill="1" applyAlignment="1" applyProtection="1">
      <alignment horizontal="left"/>
      <protection hidden="1"/>
    </xf>
    <xf numFmtId="0" fontId="0" fillId="3" borderId="0" xfId="0" applyFont="1" applyFill="1" applyAlignment="1" applyProtection="1">
      <alignment horizontal="left"/>
      <protection hidden="1"/>
    </xf>
    <xf numFmtId="0" fontId="5" fillId="3" borderId="0" xfId="0" applyFont="1" applyFill="1" applyProtection="1">
      <protection hidden="1"/>
    </xf>
    <xf numFmtId="0" fontId="12" fillId="3" borderId="0" xfId="0" applyFont="1" applyFill="1" applyBorder="1" applyAlignment="1" applyProtection="1">
      <alignment horizontal="left" vertical="top" wrapText="1"/>
      <protection hidden="1"/>
    </xf>
    <xf numFmtId="0" fontId="6" fillId="3" borderId="0" xfId="0" applyFont="1" applyFill="1" applyAlignment="1" applyProtection="1">
      <alignment horizontal="right"/>
      <protection hidden="1"/>
    </xf>
    <xf numFmtId="14" fontId="0" fillId="3" borderId="0" xfId="0" applyNumberFormat="1" applyFill="1" applyAlignment="1" applyProtection="1">
      <protection hidden="1"/>
    </xf>
    <xf numFmtId="0" fontId="0" fillId="3" borderId="0" xfId="0" applyFill="1" applyAlignment="1" applyProtection="1">
      <protection hidden="1"/>
    </xf>
    <xf numFmtId="0" fontId="0" fillId="3" borderId="9" xfId="0" applyFill="1" applyBorder="1" applyProtection="1">
      <protection hidden="1"/>
    </xf>
    <xf numFmtId="0" fontId="2" fillId="3" borderId="10" xfId="0" applyNumberFormat="1" applyFont="1" applyFill="1" applyBorder="1" applyAlignment="1" applyProtection="1">
      <alignment horizontal="center" vertical="center" wrapText="1"/>
      <protection hidden="1"/>
    </xf>
    <xf numFmtId="0" fontId="0" fillId="3" borderId="0" xfId="0" applyFill="1" applyBorder="1" applyAlignment="1" applyProtection="1">
      <alignment horizontal="center"/>
      <protection hidden="1"/>
    </xf>
    <xf numFmtId="0" fontId="0" fillId="3" borderId="0" xfId="0" applyFill="1" applyBorder="1" applyProtection="1">
      <protection hidden="1"/>
    </xf>
    <xf numFmtId="0" fontId="0" fillId="0" borderId="15" xfId="0" applyBorder="1" applyProtection="1">
      <protection hidden="1"/>
    </xf>
    <xf numFmtId="0" fontId="16" fillId="3" borderId="0" xfId="0" applyFont="1" applyFill="1" applyProtection="1">
      <protection hidden="1"/>
    </xf>
    <xf numFmtId="0" fontId="0" fillId="3" borderId="0" xfId="0" applyFill="1" applyAlignment="1" applyProtection="1">
      <alignment vertical="center" wrapText="1"/>
      <protection hidden="1"/>
    </xf>
    <xf numFmtId="0" fontId="11" fillId="0" borderId="0" xfId="0" applyFont="1" applyFill="1" applyProtection="1">
      <protection hidden="1"/>
    </xf>
    <xf numFmtId="0" fontId="0" fillId="3" borderId="0" xfId="0" applyFill="1" applyAlignment="1" applyProtection="1">
      <alignment horizontal="left" wrapText="1"/>
      <protection hidden="1"/>
    </xf>
    <xf numFmtId="0" fontId="18" fillId="3" borderId="0" xfId="0" applyFont="1" applyFill="1" applyBorder="1" applyAlignment="1" applyProtection="1">
      <alignment horizontal="left"/>
      <protection hidden="1"/>
    </xf>
    <xf numFmtId="0" fontId="9" fillId="0" borderId="0" xfId="0" applyFont="1" applyFill="1" applyProtection="1">
      <protection hidden="1"/>
    </xf>
    <xf numFmtId="0" fontId="9" fillId="0" borderId="0" xfId="0" applyFont="1" applyProtection="1">
      <protection hidden="1"/>
    </xf>
    <xf numFmtId="0" fontId="9" fillId="0" borderId="0" xfId="0" applyFont="1" applyFill="1" applyAlignment="1" applyProtection="1">
      <protection hidden="1"/>
    </xf>
    <xf numFmtId="0" fontId="11" fillId="0" borderId="0" xfId="0" applyFont="1" applyProtection="1">
      <protection hidden="1"/>
    </xf>
    <xf numFmtId="0" fontId="0" fillId="3" borderId="0" xfId="0" applyFill="1" applyAlignment="1" applyProtection="1">
      <alignment horizontal="left" wrapText="1"/>
      <protection hidden="1"/>
    </xf>
    <xf numFmtId="0" fontId="19" fillId="6" borderId="16" xfId="0" applyFont="1" applyFill="1" applyBorder="1" applyAlignment="1" applyProtection="1">
      <alignment horizontal="left" indent="2"/>
      <protection hidden="1"/>
    </xf>
    <xf numFmtId="3" fontId="9" fillId="5" borderId="17" xfId="0" applyNumberFormat="1" applyFont="1" applyFill="1" applyBorder="1" applyAlignment="1" applyProtection="1">
      <alignment horizontal="center" vertical="center" wrapText="1"/>
      <protection locked="0" hidden="1"/>
    </xf>
    <xf numFmtId="3" fontId="9" fillId="5" borderId="18" xfId="0" applyNumberFormat="1" applyFont="1" applyFill="1" applyBorder="1" applyAlignment="1" applyProtection="1">
      <alignment horizontal="center" vertical="center" wrapText="1"/>
      <protection locked="0" hidden="1"/>
    </xf>
    <xf numFmtId="1" fontId="9" fillId="6" borderId="18" xfId="0" applyNumberFormat="1" applyFont="1" applyFill="1" applyBorder="1" applyAlignment="1" applyProtection="1">
      <alignment horizontal="center" vertical="center" wrapText="1"/>
      <protection hidden="1"/>
    </xf>
    <xf numFmtId="1" fontId="0" fillId="3" borderId="12" xfId="39" applyNumberFormat="1" applyFont="1" applyFill="1" applyBorder="1" applyAlignment="1" applyProtection="1">
      <alignment horizontal="center"/>
      <protection hidden="1"/>
    </xf>
    <xf numFmtId="1" fontId="0" fillId="3" borderId="4" xfId="39" applyNumberFormat="1" applyFont="1" applyFill="1" applyBorder="1" applyAlignment="1" applyProtection="1">
      <alignment horizontal="center"/>
      <protection hidden="1"/>
    </xf>
    <xf numFmtId="1" fontId="0" fillId="3" borderId="14" xfId="39" applyNumberFormat="1" applyFont="1" applyFill="1" applyBorder="1" applyAlignment="1" applyProtection="1">
      <alignment horizontal="center"/>
      <protection hidden="1"/>
    </xf>
    <xf numFmtId="1" fontId="0" fillId="3" borderId="7" xfId="0" applyNumberFormat="1" applyFill="1" applyBorder="1" applyProtection="1">
      <protection hidden="1"/>
    </xf>
    <xf numFmtId="1" fontId="0" fillId="3" borderId="8" xfId="39" applyNumberFormat="1" applyFont="1" applyFill="1" applyBorder="1" applyAlignment="1" applyProtection="1">
      <alignment horizontal="center"/>
      <protection hidden="1"/>
    </xf>
    <xf numFmtId="0" fontId="0" fillId="3" borderId="0" xfId="0" applyFill="1" applyAlignment="1" applyProtection="1">
      <alignment horizontal="left" wrapText="1"/>
      <protection hidden="1"/>
    </xf>
    <xf numFmtId="9" fontId="9" fillId="3" borderId="22" xfId="0" applyNumberFormat="1" applyFont="1" applyFill="1" applyBorder="1" applyAlignment="1" applyProtection="1">
      <alignment horizontal="center" vertical="center" wrapText="1"/>
      <protection hidden="1"/>
    </xf>
    <xf numFmtId="9" fontId="0" fillId="3" borderId="21" xfId="39" applyFont="1" applyFill="1" applyBorder="1" applyAlignment="1" applyProtection="1">
      <alignment horizontal="center"/>
      <protection hidden="1"/>
    </xf>
    <xf numFmtId="9" fontId="0" fillId="3" borderId="23" xfId="39" applyFont="1" applyFill="1" applyBorder="1" applyAlignment="1" applyProtection="1">
      <alignment horizontal="center"/>
      <protection hidden="1"/>
    </xf>
    <xf numFmtId="3" fontId="9" fillId="5" borderId="4" xfId="0" applyNumberFormat="1" applyFont="1" applyFill="1" applyBorder="1" applyAlignment="1" applyProtection="1">
      <alignment horizontal="center" vertical="center" wrapText="1"/>
      <protection locked="0" hidden="1"/>
    </xf>
    <xf numFmtId="3" fontId="9" fillId="5" borderId="0" xfId="0" applyNumberFormat="1" applyFont="1" applyFill="1" applyBorder="1" applyAlignment="1" applyProtection="1">
      <alignment horizontal="center" vertical="center" wrapText="1"/>
      <protection locked="0" hidden="1"/>
    </xf>
    <xf numFmtId="1" fontId="9" fillId="5" borderId="17" xfId="39" applyNumberFormat="1" applyFont="1" applyFill="1" applyBorder="1" applyAlignment="1" applyProtection="1">
      <alignment horizontal="center"/>
      <protection hidden="1"/>
    </xf>
    <xf numFmtId="1" fontId="9" fillId="5" borderId="19" xfId="39" applyNumberFormat="1" applyFont="1" applyFill="1" applyBorder="1" applyAlignment="1" applyProtection="1">
      <alignment horizontal="center"/>
      <protection hidden="1"/>
    </xf>
    <xf numFmtId="9" fontId="0" fillId="5" borderId="4" xfId="39" applyFont="1" applyFill="1" applyBorder="1" applyAlignment="1" applyProtection="1">
      <alignment horizontal="center"/>
      <protection hidden="1"/>
    </xf>
    <xf numFmtId="9" fontId="0" fillId="5" borderId="8" xfId="39" applyFont="1" applyFill="1" applyBorder="1" applyAlignment="1" applyProtection="1">
      <alignment horizontal="center"/>
      <protection hidden="1"/>
    </xf>
    <xf numFmtId="3" fontId="9" fillId="3" borderId="21" xfId="0" applyNumberFormat="1" applyFont="1" applyFill="1" applyBorder="1" applyAlignment="1" applyProtection="1">
      <alignment horizontal="center" vertical="center" wrapText="1"/>
      <protection locked="0" hidden="1"/>
    </xf>
    <xf numFmtId="3" fontId="9" fillId="3" borderId="22" xfId="0" applyNumberFormat="1" applyFont="1" applyFill="1" applyBorder="1" applyAlignment="1" applyProtection="1">
      <alignment horizontal="center" vertical="center" wrapText="1"/>
      <protection locked="0" hidden="1"/>
    </xf>
    <xf numFmtId="0" fontId="19" fillId="6" borderId="20" xfId="0" applyFont="1" applyFill="1" applyBorder="1" applyAlignment="1" applyProtection="1">
      <alignment horizontal="left" indent="2"/>
      <protection hidden="1"/>
    </xf>
    <xf numFmtId="0" fontId="9" fillId="6" borderId="2" xfId="0" applyFont="1" applyFill="1" applyBorder="1" applyAlignment="1" applyProtection="1">
      <alignment horizontal="left" indent="3"/>
      <protection hidden="1"/>
    </xf>
    <xf numFmtId="1" fontId="9" fillId="6" borderId="0" xfId="0" applyNumberFormat="1" applyFont="1" applyFill="1" applyBorder="1" applyAlignment="1" applyProtection="1">
      <alignment horizontal="center" vertical="center" wrapText="1"/>
      <protection hidden="1"/>
    </xf>
    <xf numFmtId="1" fontId="0" fillId="3" borderId="9" xfId="39" applyNumberFormat="1" applyFont="1" applyFill="1" applyBorder="1" applyAlignment="1" applyProtection="1">
      <alignment horizontal="center"/>
      <protection hidden="1"/>
    </xf>
    <xf numFmtId="1" fontId="0" fillId="3" borderId="11" xfId="39" applyNumberFormat="1" applyFont="1" applyFill="1" applyBorder="1" applyAlignment="1" applyProtection="1">
      <alignment horizontal="center"/>
      <protection hidden="1"/>
    </xf>
    <xf numFmtId="3" fontId="2" fillId="3" borderId="5" xfId="0" applyNumberFormat="1" applyFont="1" applyFill="1" applyBorder="1" applyAlignment="1" applyProtection="1">
      <protection locked="0" hidden="1"/>
    </xf>
    <xf numFmtId="3" fontId="9" fillId="3" borderId="5" xfId="0" applyNumberFormat="1" applyFont="1" applyFill="1" applyBorder="1" applyAlignment="1" applyProtection="1">
      <alignment horizontal="center" vertical="center" wrapText="1"/>
      <protection locked="0" hidden="1"/>
    </xf>
    <xf numFmtId="3" fontId="5" fillId="2" borderId="12" xfId="0" applyNumberFormat="1" applyFont="1" applyFill="1" applyBorder="1" applyAlignment="1" applyProtection="1">
      <alignment horizontal="left"/>
      <protection locked="0" hidden="1"/>
    </xf>
    <xf numFmtId="3" fontId="9" fillId="0" borderId="5" xfId="0" applyNumberFormat="1" applyFont="1" applyFill="1" applyBorder="1" applyAlignment="1" applyProtection="1">
      <alignment horizontal="center" vertical="center" wrapText="1"/>
      <protection locked="0" hidden="1"/>
    </xf>
    <xf numFmtId="3" fontId="2" fillId="3" borderId="6" xfId="0" applyNumberFormat="1" applyFont="1" applyFill="1" applyBorder="1" applyAlignment="1" applyProtection="1">
      <protection locked="0" hidden="1"/>
    </xf>
    <xf numFmtId="3" fontId="9" fillId="3" borderId="6" xfId="0" applyNumberFormat="1" applyFont="1" applyFill="1" applyBorder="1" applyAlignment="1" applyProtection="1">
      <alignment horizontal="center" vertical="center" wrapText="1"/>
      <protection locked="0" hidden="1"/>
    </xf>
    <xf numFmtId="3" fontId="5" fillId="2" borderId="13" xfId="0" applyNumberFormat="1" applyFont="1" applyFill="1" applyBorder="1" applyAlignment="1" applyProtection="1">
      <alignment horizontal="left"/>
      <protection locked="0" hidden="1"/>
    </xf>
    <xf numFmtId="3" fontId="9" fillId="0" borderId="6" xfId="0" applyNumberFormat="1" applyFont="1" applyFill="1" applyBorder="1" applyAlignment="1" applyProtection="1">
      <alignment horizontal="center" vertical="center" wrapText="1"/>
      <protection locked="0" hidden="1"/>
    </xf>
    <xf numFmtId="0" fontId="5" fillId="2" borderId="6" xfId="0" applyFont="1" applyFill="1" applyBorder="1" applyAlignment="1" applyProtection="1">
      <alignment horizontal="left"/>
      <protection locked="0" hidden="1"/>
    </xf>
    <xf numFmtId="0" fontId="16" fillId="3" borderId="0" xfId="0" applyFont="1" applyFill="1" applyAlignment="1" applyProtection="1">
      <alignment wrapText="1"/>
      <protection hidden="1"/>
    </xf>
    <xf numFmtId="0" fontId="0" fillId="4" borderId="12" xfId="0" applyFill="1" applyBorder="1" applyAlignment="1" applyProtection="1">
      <alignment horizontal="center"/>
      <protection locked="0" hidden="1"/>
    </xf>
    <xf numFmtId="0" fontId="0" fillId="4" borderId="13" xfId="0" applyFill="1" applyBorder="1" applyAlignment="1" applyProtection="1">
      <alignment horizontal="center"/>
      <protection locked="0" hidden="1"/>
    </xf>
    <xf numFmtId="0" fontId="0" fillId="4" borderId="14" xfId="0" applyFill="1" applyBorder="1" applyAlignment="1" applyProtection="1">
      <alignment horizontal="center"/>
      <protection locked="0" hidden="1"/>
    </xf>
    <xf numFmtId="0" fontId="0" fillId="3" borderId="0" xfId="0" applyFill="1" applyAlignment="1" applyProtection="1">
      <alignment horizontal="left" wrapText="1"/>
      <protection hidden="1"/>
    </xf>
    <xf numFmtId="0" fontId="17" fillId="3" borderId="5" xfId="0" applyFont="1" applyFill="1" applyBorder="1" applyAlignment="1" applyProtection="1">
      <alignment horizontal="center" vertical="center" wrapText="1"/>
      <protection hidden="1"/>
    </xf>
    <xf numFmtId="0" fontId="17" fillId="3" borderId="6" xfId="0" applyFont="1" applyFill="1" applyBorder="1" applyAlignment="1" applyProtection="1">
      <alignment horizontal="center" vertical="center" wrapText="1"/>
      <protection hidden="1"/>
    </xf>
    <xf numFmtId="0" fontId="17" fillId="3" borderId="7" xfId="0" applyFont="1" applyFill="1" applyBorder="1" applyAlignment="1" applyProtection="1">
      <alignment horizontal="center" vertical="center" wrapText="1"/>
      <protection hidden="1"/>
    </xf>
    <xf numFmtId="0" fontId="17" fillId="3" borderId="4" xfId="0" applyFont="1" applyFill="1" applyBorder="1" applyAlignment="1" applyProtection="1">
      <alignment horizontal="center" vertical="center" wrapText="1"/>
      <protection hidden="1"/>
    </xf>
    <xf numFmtId="0" fontId="17" fillId="3" borderId="0" xfId="0" applyFont="1" applyFill="1" applyBorder="1" applyAlignment="1" applyProtection="1">
      <alignment horizontal="center" vertical="center" wrapText="1"/>
      <protection hidden="1"/>
    </xf>
    <xf numFmtId="0" fontId="17" fillId="3" borderId="8" xfId="0" applyFont="1" applyFill="1" applyBorder="1" applyAlignment="1" applyProtection="1">
      <alignment horizontal="center" vertical="center" wrapText="1"/>
      <protection hidden="1"/>
    </xf>
    <xf numFmtId="0" fontId="17" fillId="3" borderId="9" xfId="0" applyFont="1" applyFill="1" applyBorder="1" applyAlignment="1" applyProtection="1">
      <alignment horizontal="center" vertical="center" wrapText="1"/>
      <protection hidden="1"/>
    </xf>
    <xf numFmtId="0" fontId="17" fillId="3" borderId="10" xfId="0" applyFont="1" applyFill="1" applyBorder="1" applyAlignment="1" applyProtection="1">
      <alignment horizontal="center" vertical="center" wrapText="1"/>
      <protection hidden="1"/>
    </xf>
    <xf numFmtId="0" fontId="17" fillId="3" borderId="11" xfId="0" applyFont="1" applyFill="1" applyBorder="1" applyAlignment="1" applyProtection="1">
      <alignment horizontal="center" vertical="center" wrapText="1"/>
      <protection hidden="1"/>
    </xf>
    <xf numFmtId="0" fontId="3" fillId="3" borderId="0" xfId="0" applyFont="1" applyFill="1" applyAlignment="1" applyProtection="1">
      <alignment horizontal="left" wrapText="1"/>
      <protection hidden="1"/>
    </xf>
    <xf numFmtId="0" fontId="9" fillId="4" borderId="12" xfId="0" applyFont="1" applyFill="1" applyBorder="1" applyAlignment="1" applyProtection="1">
      <alignment horizontal="center"/>
      <protection locked="0" hidden="1"/>
    </xf>
    <xf numFmtId="0" fontId="9" fillId="4" borderId="13" xfId="0" applyFont="1" applyFill="1" applyBorder="1" applyAlignment="1" applyProtection="1">
      <alignment horizontal="center"/>
      <protection locked="0" hidden="1"/>
    </xf>
    <xf numFmtId="0" fontId="9" fillId="4" borderId="14" xfId="0" applyFont="1" applyFill="1" applyBorder="1" applyAlignment="1" applyProtection="1">
      <alignment horizontal="center"/>
      <protection locked="0" hidden="1"/>
    </xf>
    <xf numFmtId="0" fontId="0" fillId="3" borderId="0" xfId="0" applyFont="1" applyFill="1" applyAlignment="1" applyProtection="1">
      <alignment horizontal="left" wrapText="1"/>
      <protection hidden="1"/>
    </xf>
    <xf numFmtId="0" fontId="0" fillId="3" borderId="0" xfId="0" applyFont="1" applyFill="1" applyAlignment="1" applyProtection="1">
      <alignment horizontal="left" vertical="center" wrapText="1"/>
      <protection hidden="1"/>
    </xf>
    <xf numFmtId="0" fontId="0" fillId="3" borderId="0" xfId="0" applyFill="1" applyAlignment="1" applyProtection="1">
      <alignment horizontal="left" wrapText="1" indent="2"/>
      <protection hidden="1"/>
    </xf>
    <xf numFmtId="0" fontId="0" fillId="3" borderId="0" xfId="0" applyFill="1" applyAlignment="1" applyProtection="1">
      <alignment horizontal="left" vertical="center" wrapText="1"/>
      <protection hidden="1"/>
    </xf>
    <xf numFmtId="0" fontId="0" fillId="2" borderId="12" xfId="0" applyFill="1" applyBorder="1" applyAlignment="1" applyProtection="1">
      <alignment horizontal="center"/>
      <protection hidden="1"/>
    </xf>
    <xf numFmtId="0" fontId="0" fillId="2" borderId="13" xfId="0" applyFill="1" applyBorder="1" applyAlignment="1" applyProtection="1">
      <alignment horizontal="center"/>
      <protection hidden="1"/>
    </xf>
    <xf numFmtId="0" fontId="0" fillId="2" borderId="14" xfId="0" applyFill="1" applyBorder="1" applyAlignment="1" applyProtection="1">
      <alignment horizontal="center"/>
      <protection hidden="1"/>
    </xf>
    <xf numFmtId="0" fontId="12" fillId="0" borderId="12" xfId="0" applyFont="1" applyFill="1" applyBorder="1" applyAlignment="1" applyProtection="1">
      <alignment horizontal="center" vertical="top" wrapText="1"/>
      <protection hidden="1"/>
    </xf>
    <xf numFmtId="0" fontId="12" fillId="0" borderId="13" xfId="0" applyFont="1" applyFill="1" applyBorder="1" applyAlignment="1" applyProtection="1">
      <alignment horizontal="center" vertical="top" wrapText="1"/>
      <protection hidden="1"/>
    </xf>
    <xf numFmtId="0" fontId="12" fillId="0" borderId="14" xfId="0" applyFont="1" applyFill="1" applyBorder="1" applyAlignment="1" applyProtection="1">
      <alignment horizontal="center" vertical="top" wrapText="1"/>
      <protection hidden="1"/>
    </xf>
    <xf numFmtId="0" fontId="0" fillId="3" borderId="0" xfId="0" applyFill="1" applyAlignment="1" applyProtection="1">
      <alignment horizontal="left"/>
      <protection hidden="1"/>
    </xf>
    <xf numFmtId="0" fontId="2" fillId="2" borderId="6" xfId="0" applyNumberFormat="1" applyFont="1" applyFill="1" applyBorder="1" applyAlignment="1" applyProtection="1">
      <alignment horizontal="center" vertical="top" wrapText="1"/>
      <protection hidden="1"/>
    </xf>
    <xf numFmtId="0" fontId="3" fillId="0" borderId="5" xfId="0" applyFont="1" applyBorder="1" applyAlignment="1" applyProtection="1">
      <alignment horizontal="center" wrapText="1"/>
      <protection hidden="1"/>
    </xf>
    <xf numFmtId="0" fontId="3" fillId="0" borderId="9" xfId="0" applyFont="1" applyBorder="1" applyAlignment="1" applyProtection="1">
      <alignment horizontal="center" wrapText="1"/>
      <protection hidden="1"/>
    </xf>
    <xf numFmtId="0" fontId="3" fillId="0" borderId="7" xfId="0" applyFont="1" applyBorder="1" applyAlignment="1" applyProtection="1">
      <alignment horizontal="center" wrapText="1"/>
      <protection hidden="1"/>
    </xf>
    <xf numFmtId="0" fontId="3" fillId="0" borderId="11" xfId="0" applyFont="1" applyBorder="1" applyAlignment="1" applyProtection="1">
      <alignment horizontal="center" wrapText="1"/>
      <protection hidden="1"/>
    </xf>
    <xf numFmtId="0" fontId="15" fillId="3" borderId="0" xfId="0" applyFont="1" applyFill="1" applyAlignment="1" applyProtection="1">
      <alignment horizontal="center"/>
      <protection hidden="1"/>
    </xf>
    <xf numFmtId="0" fontId="13" fillId="0" borderId="12" xfId="0" applyFont="1" applyFill="1" applyBorder="1" applyAlignment="1" applyProtection="1">
      <alignment horizontal="center" vertical="top" wrapText="1"/>
      <protection hidden="1"/>
    </xf>
  </cellXfs>
  <cellStyles count="40">
    <cellStyle name="Comma 2" xfId="2"/>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Normal" xfId="0" builtinId="0"/>
    <cellStyle name="Normal 2" xfId="3"/>
    <cellStyle name="Normal 3" xfId="1"/>
    <cellStyle name="Percent" xfId="39" builtinId="5"/>
    <cellStyle name="Percent 2" xfId="4"/>
  </cellStyles>
  <dxfs count="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xdr:row>
      <xdr:rowOff>19050</xdr:rowOff>
    </xdr:from>
    <xdr:to>
      <xdr:col>0</xdr:col>
      <xdr:colOff>1921322</xdr:colOff>
      <xdr:row>3</xdr:row>
      <xdr:rowOff>186690</xdr:rowOff>
    </xdr:to>
    <xdr:pic>
      <xdr:nvPicPr>
        <xdr:cNvPr id="3" name="Picture 2">
          <a:extLst>
            <a:ext uri="{FF2B5EF4-FFF2-40B4-BE49-F238E27FC236}">
              <a16:creationId xmlns:a16="http://schemas.microsoft.com/office/drawing/2014/main" id="{AE50FB1C-863B-4150-A7B3-A35245AD9F54}"/>
            </a:ext>
          </a:extLst>
        </xdr:cNvPr>
        <xdr:cNvPicPr>
          <a:picLocks noChangeAspect="1"/>
        </xdr:cNvPicPr>
      </xdr:nvPicPr>
      <xdr:blipFill>
        <a:blip xmlns:r="http://schemas.openxmlformats.org/officeDocument/2006/relationships" r:embed="rId1"/>
        <a:stretch>
          <a:fillRect/>
        </a:stretch>
      </xdr:blipFill>
      <xdr:spPr>
        <a:xfrm>
          <a:off x="228600" y="209550"/>
          <a:ext cx="1686372" cy="548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1</xdr:row>
      <xdr:rowOff>0</xdr:rowOff>
    </xdr:from>
    <xdr:to>
      <xdr:col>0</xdr:col>
      <xdr:colOff>1924497</xdr:colOff>
      <xdr:row>3</xdr:row>
      <xdr:rowOff>167640</xdr:rowOff>
    </xdr:to>
    <xdr:pic>
      <xdr:nvPicPr>
        <xdr:cNvPr id="3" name="Picture 2">
          <a:extLst>
            <a:ext uri="{FF2B5EF4-FFF2-40B4-BE49-F238E27FC236}">
              <a16:creationId xmlns:a16="http://schemas.microsoft.com/office/drawing/2014/main" id="{CFCCFEE0-EF20-4A60-9CEB-30C3D78AC995}"/>
            </a:ext>
          </a:extLst>
        </xdr:cNvPr>
        <xdr:cNvPicPr>
          <a:picLocks noChangeAspect="1"/>
        </xdr:cNvPicPr>
      </xdr:nvPicPr>
      <xdr:blipFill>
        <a:blip xmlns:r="http://schemas.openxmlformats.org/officeDocument/2006/relationships" r:embed="rId1"/>
        <a:stretch>
          <a:fillRect/>
        </a:stretch>
      </xdr:blipFill>
      <xdr:spPr>
        <a:xfrm>
          <a:off x="238125" y="190500"/>
          <a:ext cx="1686372" cy="5486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1</xdr:row>
      <xdr:rowOff>0</xdr:rowOff>
    </xdr:from>
    <xdr:to>
      <xdr:col>0</xdr:col>
      <xdr:colOff>1924497</xdr:colOff>
      <xdr:row>3</xdr:row>
      <xdr:rowOff>167640</xdr:rowOff>
    </xdr:to>
    <xdr:pic>
      <xdr:nvPicPr>
        <xdr:cNvPr id="2" name="Picture 1">
          <a:extLst>
            <a:ext uri="{FF2B5EF4-FFF2-40B4-BE49-F238E27FC236}">
              <a16:creationId xmlns:a16="http://schemas.microsoft.com/office/drawing/2014/main" id="{79C6EAE3-151D-48A8-85B5-806AD5BC1726}"/>
            </a:ext>
          </a:extLst>
        </xdr:cNvPr>
        <xdr:cNvPicPr>
          <a:picLocks noChangeAspect="1"/>
        </xdr:cNvPicPr>
      </xdr:nvPicPr>
      <xdr:blipFill>
        <a:blip xmlns:r="http://schemas.openxmlformats.org/officeDocument/2006/relationships" r:embed="rId1"/>
        <a:stretch>
          <a:fillRect/>
        </a:stretch>
      </xdr:blipFill>
      <xdr:spPr>
        <a:xfrm>
          <a:off x="238125" y="190500"/>
          <a:ext cx="1686372" cy="5486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238125</xdr:colOff>
      <xdr:row>1</xdr:row>
      <xdr:rowOff>0</xdr:rowOff>
    </xdr:from>
    <xdr:to>
      <xdr:col>0</xdr:col>
      <xdr:colOff>1924497</xdr:colOff>
      <xdr:row>3</xdr:row>
      <xdr:rowOff>167640</xdr:rowOff>
    </xdr:to>
    <xdr:pic>
      <xdr:nvPicPr>
        <xdr:cNvPr id="2" name="Picture 1">
          <a:extLst>
            <a:ext uri="{FF2B5EF4-FFF2-40B4-BE49-F238E27FC236}">
              <a16:creationId xmlns:a16="http://schemas.microsoft.com/office/drawing/2014/main" id="{B4FC6B3B-ABC7-4589-94F7-21726F9D3655}"/>
            </a:ext>
          </a:extLst>
        </xdr:cNvPr>
        <xdr:cNvPicPr>
          <a:picLocks noChangeAspect="1"/>
        </xdr:cNvPicPr>
      </xdr:nvPicPr>
      <xdr:blipFill>
        <a:blip xmlns:r="http://schemas.openxmlformats.org/officeDocument/2006/relationships" r:embed="rId1"/>
        <a:stretch>
          <a:fillRect/>
        </a:stretch>
      </xdr:blipFill>
      <xdr:spPr>
        <a:xfrm>
          <a:off x="238125" y="190500"/>
          <a:ext cx="1686372" cy="5486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1</xdr:row>
      <xdr:rowOff>0</xdr:rowOff>
    </xdr:from>
    <xdr:to>
      <xdr:col>0</xdr:col>
      <xdr:colOff>1924497</xdr:colOff>
      <xdr:row>3</xdr:row>
      <xdr:rowOff>167640</xdr:rowOff>
    </xdr:to>
    <xdr:pic>
      <xdr:nvPicPr>
        <xdr:cNvPr id="2" name="Picture 1">
          <a:extLst>
            <a:ext uri="{FF2B5EF4-FFF2-40B4-BE49-F238E27FC236}">
              <a16:creationId xmlns:a16="http://schemas.microsoft.com/office/drawing/2014/main" id="{C49346C6-BD5C-47A0-B104-6ACC8E9AA4CA}"/>
            </a:ext>
          </a:extLst>
        </xdr:cNvPr>
        <xdr:cNvPicPr>
          <a:picLocks noChangeAspect="1"/>
        </xdr:cNvPicPr>
      </xdr:nvPicPr>
      <xdr:blipFill>
        <a:blip xmlns:r="http://schemas.openxmlformats.org/officeDocument/2006/relationships" r:embed="rId1"/>
        <a:stretch>
          <a:fillRect/>
        </a:stretch>
      </xdr:blipFill>
      <xdr:spPr>
        <a:xfrm>
          <a:off x="238125" y="190500"/>
          <a:ext cx="1686372" cy="5486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238125</xdr:colOff>
      <xdr:row>1</xdr:row>
      <xdr:rowOff>0</xdr:rowOff>
    </xdr:from>
    <xdr:to>
      <xdr:col>0</xdr:col>
      <xdr:colOff>1924497</xdr:colOff>
      <xdr:row>3</xdr:row>
      <xdr:rowOff>167640</xdr:rowOff>
    </xdr:to>
    <xdr:pic>
      <xdr:nvPicPr>
        <xdr:cNvPr id="2" name="Picture 1">
          <a:extLst>
            <a:ext uri="{FF2B5EF4-FFF2-40B4-BE49-F238E27FC236}">
              <a16:creationId xmlns:a16="http://schemas.microsoft.com/office/drawing/2014/main" id="{D07D39D9-DE71-45C3-8007-C481E94A44A0}"/>
            </a:ext>
          </a:extLst>
        </xdr:cNvPr>
        <xdr:cNvPicPr>
          <a:picLocks noChangeAspect="1"/>
        </xdr:cNvPicPr>
      </xdr:nvPicPr>
      <xdr:blipFill>
        <a:blip xmlns:r="http://schemas.openxmlformats.org/officeDocument/2006/relationships" r:embed="rId1"/>
        <a:stretch>
          <a:fillRect/>
        </a:stretch>
      </xdr:blipFill>
      <xdr:spPr>
        <a:xfrm>
          <a:off x="238125" y="190500"/>
          <a:ext cx="1686372" cy="548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X64"/>
  <sheetViews>
    <sheetView tabSelected="1" zoomScaleNormal="100" zoomScalePageLayoutView="110" workbookViewId="0">
      <selection activeCell="A9" sqref="A9:N9"/>
    </sheetView>
  </sheetViews>
  <sheetFormatPr defaultColWidth="8.85546875" defaultRowHeight="15" x14ac:dyDescent="0.25"/>
  <cols>
    <col min="1" max="1" width="32.85546875" style="15" customWidth="1"/>
    <col min="2" max="9" width="8.85546875" style="15"/>
    <col min="10" max="10" width="10.28515625" style="15" customWidth="1"/>
    <col min="11" max="11" width="8.85546875" style="15"/>
    <col min="12" max="12" width="6.85546875" style="15" customWidth="1"/>
    <col min="13" max="14" width="8.85546875" style="15"/>
    <col min="15" max="15" width="8.85546875" style="63"/>
    <col min="16" max="16" width="8.85546875" style="64"/>
    <col min="17" max="17" width="16.140625" style="66" bestFit="1" customWidth="1"/>
    <col min="18" max="18" width="8.85546875" style="66"/>
    <col min="19" max="19" width="28.85546875" style="66" bestFit="1" customWidth="1"/>
    <col min="20" max="23" width="8.85546875" style="66"/>
    <col min="24" max="24" width="8.85546875" style="64"/>
    <col min="25" max="16384" width="8.85546875" style="15"/>
  </cols>
  <sheetData>
    <row r="1" spans="1:21" x14ac:dyDescent="0.25">
      <c r="A1" s="13"/>
      <c r="B1" s="14"/>
      <c r="C1" s="13"/>
      <c r="D1" s="13"/>
      <c r="E1" s="13"/>
      <c r="F1" s="13"/>
      <c r="G1" s="13"/>
      <c r="H1" s="13"/>
      <c r="I1" s="13"/>
      <c r="J1" s="13"/>
      <c r="K1" s="13"/>
      <c r="L1" s="13"/>
      <c r="M1" s="13"/>
      <c r="N1" s="13"/>
      <c r="Q1" s="60" t="s">
        <v>22</v>
      </c>
      <c r="R1" s="60"/>
      <c r="S1" s="60" t="s">
        <v>24</v>
      </c>
      <c r="U1" s="60" t="s">
        <v>73</v>
      </c>
    </row>
    <row r="2" spans="1:21" ht="15" customHeight="1" x14ac:dyDescent="0.25">
      <c r="A2" s="13"/>
      <c r="B2" s="108" t="s">
        <v>103</v>
      </c>
      <c r="C2" s="109"/>
      <c r="D2" s="109"/>
      <c r="E2" s="109"/>
      <c r="F2" s="109"/>
      <c r="G2" s="109"/>
      <c r="H2" s="109"/>
      <c r="I2" s="110"/>
      <c r="J2" s="13"/>
      <c r="K2" s="13"/>
      <c r="L2" s="13"/>
      <c r="M2" s="13"/>
      <c r="N2" s="13"/>
      <c r="Q2" s="60" t="s">
        <v>53</v>
      </c>
      <c r="R2" s="60"/>
      <c r="S2" s="60" t="s">
        <v>52</v>
      </c>
      <c r="U2" s="60" t="s">
        <v>74</v>
      </c>
    </row>
    <row r="3" spans="1:21" ht="15" customHeight="1" x14ac:dyDescent="0.25">
      <c r="A3" s="13"/>
      <c r="B3" s="111"/>
      <c r="C3" s="112"/>
      <c r="D3" s="112"/>
      <c r="E3" s="112"/>
      <c r="F3" s="112"/>
      <c r="G3" s="112"/>
      <c r="H3" s="112"/>
      <c r="I3" s="113"/>
      <c r="J3" s="13"/>
      <c r="K3" s="13"/>
      <c r="L3" s="13"/>
      <c r="M3" s="13"/>
      <c r="N3" s="13"/>
      <c r="Q3" s="60" t="s">
        <v>18</v>
      </c>
      <c r="R3" s="60"/>
      <c r="S3" s="60" t="s">
        <v>23</v>
      </c>
      <c r="U3" s="60" t="s">
        <v>75</v>
      </c>
    </row>
    <row r="4" spans="1:21" ht="15" customHeight="1" x14ac:dyDescent="0.25">
      <c r="A4" s="13"/>
      <c r="B4" s="114"/>
      <c r="C4" s="115"/>
      <c r="D4" s="115"/>
      <c r="E4" s="115"/>
      <c r="F4" s="115"/>
      <c r="G4" s="115"/>
      <c r="H4" s="115"/>
      <c r="I4" s="116"/>
      <c r="J4" s="13"/>
      <c r="K4" s="13"/>
      <c r="L4" s="13"/>
      <c r="M4" s="13"/>
      <c r="N4" s="13"/>
      <c r="Q4" s="60" t="s">
        <v>16</v>
      </c>
      <c r="R4" s="60"/>
      <c r="S4" s="60"/>
    </row>
    <row r="5" spans="1:21" x14ac:dyDescent="0.25">
      <c r="A5" s="13"/>
      <c r="B5" s="14"/>
      <c r="C5" s="13"/>
      <c r="D5" s="13"/>
      <c r="E5" s="13"/>
      <c r="F5" s="13"/>
      <c r="G5" s="13"/>
      <c r="H5" s="13"/>
      <c r="I5" s="13"/>
      <c r="J5" s="13"/>
      <c r="K5" s="13"/>
      <c r="L5" s="13"/>
      <c r="M5" s="13"/>
      <c r="N5" s="13"/>
      <c r="Q5" s="60" t="s">
        <v>17</v>
      </c>
      <c r="R5" s="60"/>
      <c r="S5" s="60"/>
    </row>
    <row r="6" spans="1:21" ht="15" customHeight="1" x14ac:dyDescent="0.25">
      <c r="A6" s="13"/>
      <c r="B6" s="14"/>
      <c r="C6" s="13"/>
      <c r="D6" s="13"/>
      <c r="E6" s="13"/>
      <c r="F6" s="13"/>
      <c r="G6" s="13"/>
      <c r="H6" s="13"/>
      <c r="I6" s="13"/>
      <c r="J6" s="13"/>
      <c r="K6" s="13"/>
      <c r="L6" s="13"/>
      <c r="M6" s="13"/>
      <c r="N6" s="13"/>
      <c r="Q6" s="60" t="s">
        <v>19</v>
      </c>
      <c r="R6" s="60"/>
      <c r="S6" s="60"/>
    </row>
    <row r="7" spans="1:21" ht="29.25" customHeight="1" x14ac:dyDescent="0.25">
      <c r="A7" s="107" t="s">
        <v>104</v>
      </c>
      <c r="B7" s="107"/>
      <c r="C7" s="107"/>
      <c r="D7" s="107"/>
      <c r="E7" s="107"/>
      <c r="F7" s="107"/>
      <c r="G7" s="107"/>
      <c r="H7" s="107"/>
      <c r="I7" s="107"/>
      <c r="J7" s="107"/>
      <c r="K7" s="107"/>
      <c r="L7" s="107"/>
      <c r="M7" s="107"/>
      <c r="N7" s="107"/>
      <c r="O7" s="65"/>
      <c r="Q7" s="60" t="s">
        <v>20</v>
      </c>
      <c r="R7" s="60"/>
      <c r="S7" s="60"/>
    </row>
    <row r="8" spans="1:21" x14ac:dyDescent="0.25">
      <c r="A8" s="61"/>
      <c r="B8" s="61"/>
      <c r="C8" s="61"/>
      <c r="D8" s="61"/>
      <c r="E8" s="61"/>
      <c r="F8" s="61"/>
      <c r="G8" s="61"/>
      <c r="H8" s="61"/>
      <c r="I8" s="61"/>
      <c r="J8" s="61"/>
      <c r="K8" s="61"/>
      <c r="L8" s="61"/>
      <c r="M8" s="61"/>
      <c r="N8" s="61"/>
      <c r="O8" s="65"/>
      <c r="Q8" s="60" t="s">
        <v>21</v>
      </c>
      <c r="R8" s="60"/>
      <c r="S8" s="60"/>
    </row>
    <row r="9" spans="1:21" ht="125.25" customHeight="1" x14ac:dyDescent="0.25">
      <c r="A9" s="107" t="s">
        <v>105</v>
      </c>
      <c r="B9" s="107"/>
      <c r="C9" s="107"/>
      <c r="D9" s="107"/>
      <c r="E9" s="107"/>
      <c r="F9" s="107"/>
      <c r="G9" s="107"/>
      <c r="H9" s="107"/>
      <c r="I9" s="107"/>
      <c r="J9" s="107"/>
      <c r="K9" s="107"/>
      <c r="L9" s="107"/>
      <c r="M9" s="107"/>
      <c r="N9" s="107"/>
      <c r="O9" s="65"/>
      <c r="Q9" s="60"/>
      <c r="R9" s="60"/>
      <c r="S9" s="60"/>
    </row>
    <row r="10" spans="1:21" ht="272.25" customHeight="1" x14ac:dyDescent="0.25">
      <c r="A10" s="123" t="s">
        <v>97</v>
      </c>
      <c r="B10" s="123"/>
      <c r="C10" s="123"/>
      <c r="D10" s="123"/>
      <c r="E10" s="123"/>
      <c r="F10" s="123"/>
      <c r="G10" s="123"/>
      <c r="H10" s="123"/>
      <c r="I10" s="123"/>
      <c r="J10" s="123"/>
      <c r="K10" s="123"/>
      <c r="L10" s="123"/>
      <c r="M10" s="123"/>
      <c r="N10" s="123"/>
      <c r="O10" s="65"/>
      <c r="Q10" s="60"/>
      <c r="R10" s="60"/>
      <c r="S10" s="60"/>
    </row>
    <row r="11" spans="1:21" x14ac:dyDescent="0.25">
      <c r="A11" s="107" t="s">
        <v>90</v>
      </c>
      <c r="B11" s="107"/>
      <c r="C11" s="107"/>
      <c r="D11" s="107"/>
      <c r="E11" s="107"/>
      <c r="F11" s="107"/>
      <c r="G11" s="107"/>
      <c r="H11" s="107"/>
      <c r="I11" s="107"/>
      <c r="J11" s="107"/>
      <c r="K11" s="107"/>
      <c r="L11" s="107"/>
      <c r="M11" s="107"/>
      <c r="N11" s="107"/>
      <c r="O11" s="65"/>
      <c r="Q11" s="60"/>
      <c r="R11" s="60"/>
      <c r="S11" s="60"/>
    </row>
    <row r="12" spans="1:21" x14ac:dyDescent="0.25">
      <c r="A12" s="13"/>
      <c r="B12" s="14"/>
      <c r="C12" s="13"/>
      <c r="D12" s="13"/>
      <c r="E12" s="13"/>
      <c r="F12" s="13"/>
      <c r="G12" s="13"/>
      <c r="H12" s="13"/>
      <c r="I12" s="13"/>
      <c r="J12" s="13"/>
      <c r="K12" s="13"/>
      <c r="L12" s="13"/>
      <c r="M12" s="13"/>
      <c r="N12" s="13"/>
      <c r="Q12" s="60"/>
      <c r="R12" s="60"/>
      <c r="S12" s="60"/>
    </row>
    <row r="13" spans="1:21" ht="15" customHeight="1" x14ac:dyDescent="0.25">
      <c r="A13" s="117" t="s">
        <v>66</v>
      </c>
      <c r="B13" s="117"/>
      <c r="C13" s="117"/>
      <c r="D13" s="117"/>
      <c r="E13" s="117"/>
      <c r="F13" s="117"/>
      <c r="G13" s="117"/>
      <c r="H13" s="117"/>
      <c r="I13" s="117"/>
      <c r="J13" s="117"/>
      <c r="K13" s="117"/>
      <c r="L13" s="117"/>
      <c r="M13" s="117"/>
      <c r="N13" s="117"/>
    </row>
    <row r="14" spans="1:21" x14ac:dyDescent="0.25">
      <c r="A14" s="117"/>
      <c r="B14" s="117"/>
      <c r="C14" s="117"/>
      <c r="D14" s="117"/>
      <c r="E14" s="117"/>
      <c r="F14" s="117"/>
      <c r="G14" s="117"/>
      <c r="H14" s="117"/>
      <c r="I14" s="117"/>
      <c r="J14" s="117"/>
      <c r="K14" s="117"/>
      <c r="L14" s="117"/>
      <c r="M14" s="117"/>
      <c r="N14" s="117"/>
    </row>
    <row r="15" spans="1:21" x14ac:dyDescent="0.25">
      <c r="A15" s="13"/>
      <c r="B15" s="14"/>
      <c r="C15" s="13"/>
      <c r="D15" s="13"/>
      <c r="E15" s="13"/>
      <c r="F15" s="13"/>
      <c r="G15" s="13"/>
      <c r="H15" s="13"/>
      <c r="I15" s="13"/>
      <c r="J15" s="13"/>
      <c r="K15" s="13"/>
      <c r="L15" s="13"/>
      <c r="M15" s="13"/>
      <c r="N15" s="13"/>
    </row>
    <row r="16" spans="1:21" x14ac:dyDescent="0.25">
      <c r="A16" s="40" t="s">
        <v>69</v>
      </c>
      <c r="B16" s="14"/>
      <c r="C16" s="13"/>
      <c r="D16" s="13"/>
      <c r="E16" s="13"/>
      <c r="F16" s="13"/>
      <c r="G16" s="13"/>
      <c r="H16" s="13"/>
      <c r="I16" s="13"/>
      <c r="J16" s="13"/>
      <c r="K16" s="13"/>
      <c r="L16" s="13"/>
      <c r="M16" s="13"/>
      <c r="N16" s="13"/>
    </row>
    <row r="17" spans="1:14" ht="7.5" customHeight="1" x14ac:dyDescent="0.25">
      <c r="A17" s="40"/>
      <c r="B17" s="14"/>
      <c r="C17" s="13"/>
      <c r="D17" s="13"/>
      <c r="E17" s="13"/>
      <c r="F17" s="13"/>
      <c r="G17" s="13"/>
      <c r="H17" s="13"/>
      <c r="I17" s="13"/>
      <c r="J17" s="13"/>
      <c r="K17" s="13"/>
      <c r="L17" s="13"/>
      <c r="M17" s="13"/>
      <c r="N17" s="13"/>
    </row>
    <row r="18" spans="1:14" x14ac:dyDescent="0.25">
      <c r="A18" s="41" t="s">
        <v>46</v>
      </c>
      <c r="B18" s="104" t="s">
        <v>109</v>
      </c>
      <c r="C18" s="105"/>
      <c r="D18" s="105"/>
      <c r="E18" s="105"/>
      <c r="F18" s="105"/>
      <c r="G18" s="105"/>
      <c r="H18" s="105"/>
      <c r="I18" s="106"/>
      <c r="J18" s="13"/>
      <c r="K18" s="13"/>
      <c r="L18" s="13"/>
      <c r="M18" s="13"/>
      <c r="N18" s="13"/>
    </row>
    <row r="19" spans="1:14" x14ac:dyDescent="0.25">
      <c r="A19" s="44"/>
      <c r="B19" s="55"/>
      <c r="C19" s="55"/>
      <c r="D19" s="55"/>
      <c r="E19" s="55"/>
      <c r="F19" s="55"/>
      <c r="G19" s="55"/>
      <c r="H19" s="55"/>
      <c r="I19" s="55"/>
      <c r="J19" s="13"/>
      <c r="K19" s="13"/>
      <c r="L19" s="13"/>
      <c r="M19" s="13"/>
      <c r="N19" s="13"/>
    </row>
    <row r="20" spans="1:14" x14ac:dyDescent="0.25">
      <c r="A20" s="45"/>
      <c r="B20" s="13"/>
      <c r="C20" s="13"/>
      <c r="D20" s="13"/>
      <c r="E20" s="13"/>
      <c r="F20" s="13"/>
      <c r="G20" s="13"/>
      <c r="H20" s="13"/>
      <c r="I20" s="13"/>
      <c r="J20" s="13"/>
      <c r="K20" s="13"/>
      <c r="L20" s="13"/>
      <c r="M20" s="13"/>
      <c r="N20" s="13"/>
    </row>
    <row r="21" spans="1:14" x14ac:dyDescent="0.25">
      <c r="A21" s="46" t="s">
        <v>67</v>
      </c>
      <c r="B21" s="13"/>
      <c r="C21" s="13"/>
      <c r="D21" s="13"/>
      <c r="E21" s="13"/>
      <c r="F21" s="13"/>
      <c r="G21" s="13"/>
      <c r="H21" s="13"/>
      <c r="I21" s="13"/>
      <c r="J21" s="13"/>
      <c r="K21" s="13"/>
      <c r="L21" s="13"/>
      <c r="M21" s="13"/>
      <c r="N21" s="13"/>
    </row>
    <row r="22" spans="1:14" ht="7.5" customHeight="1" x14ac:dyDescent="0.25">
      <c r="A22" s="45"/>
      <c r="B22" s="13"/>
      <c r="C22" s="13"/>
      <c r="D22" s="13"/>
      <c r="E22" s="13"/>
      <c r="F22" s="13"/>
      <c r="G22" s="13"/>
      <c r="H22" s="13"/>
      <c r="I22" s="13"/>
      <c r="J22" s="13"/>
      <c r="K22" s="13"/>
      <c r="L22" s="13"/>
      <c r="M22" s="13"/>
      <c r="N22" s="13"/>
    </row>
    <row r="23" spans="1:14" x14ac:dyDescent="0.25">
      <c r="A23" s="47" t="s">
        <v>47</v>
      </c>
      <c r="B23" s="13"/>
      <c r="C23" s="13"/>
      <c r="D23" s="13"/>
      <c r="E23" s="13"/>
      <c r="F23" s="13"/>
      <c r="G23" s="13"/>
      <c r="H23" s="13"/>
      <c r="I23" s="13"/>
      <c r="J23" s="13"/>
      <c r="K23" s="13"/>
      <c r="L23" s="13"/>
      <c r="M23" s="13"/>
      <c r="N23" s="13"/>
    </row>
    <row r="24" spans="1:14" x14ac:dyDescent="0.25">
      <c r="A24" s="121" t="s">
        <v>48</v>
      </c>
      <c r="B24" s="121"/>
      <c r="C24" s="121"/>
      <c r="D24" s="121"/>
      <c r="E24" s="121"/>
      <c r="F24" s="121"/>
      <c r="G24" s="121"/>
      <c r="H24" s="121"/>
      <c r="I24" s="121"/>
      <c r="J24" s="121"/>
      <c r="K24" s="121"/>
      <c r="L24" s="121"/>
      <c r="M24" s="121"/>
      <c r="N24" s="121"/>
    </row>
    <row r="25" spans="1:14" x14ac:dyDescent="0.25">
      <c r="A25" s="121"/>
      <c r="B25" s="121"/>
      <c r="C25" s="121"/>
      <c r="D25" s="121"/>
      <c r="E25" s="121"/>
      <c r="F25" s="121"/>
      <c r="G25" s="121"/>
      <c r="H25" s="121"/>
      <c r="I25" s="121"/>
      <c r="J25" s="121"/>
      <c r="K25" s="121"/>
      <c r="L25" s="121"/>
      <c r="M25" s="121"/>
      <c r="N25" s="121"/>
    </row>
    <row r="26" spans="1:14" x14ac:dyDescent="0.25">
      <c r="A26" s="47"/>
      <c r="B26" s="13"/>
      <c r="C26" s="13"/>
      <c r="D26" s="13"/>
      <c r="E26" s="13"/>
      <c r="F26" s="13"/>
      <c r="G26" s="13"/>
      <c r="H26" s="13"/>
      <c r="I26" s="13"/>
      <c r="J26" s="13"/>
      <c r="K26" s="13"/>
      <c r="L26" s="13"/>
      <c r="M26" s="13"/>
      <c r="N26" s="13"/>
    </row>
    <row r="27" spans="1:14" x14ac:dyDescent="0.25">
      <c r="A27" s="41" t="s">
        <v>25</v>
      </c>
      <c r="B27" s="104" t="s">
        <v>52</v>
      </c>
      <c r="C27" s="105"/>
      <c r="D27" s="105"/>
      <c r="E27" s="106"/>
      <c r="F27" s="13"/>
      <c r="G27" s="13"/>
      <c r="H27" s="13"/>
      <c r="I27" s="13"/>
      <c r="J27" s="13"/>
      <c r="K27" s="13"/>
      <c r="L27" s="13"/>
      <c r="M27" s="13"/>
      <c r="N27" s="13"/>
    </row>
    <row r="28" spans="1:14" x14ac:dyDescent="0.25">
      <c r="A28" s="48"/>
      <c r="B28" s="13"/>
      <c r="C28" s="13"/>
      <c r="D28" s="13"/>
      <c r="E28" s="13"/>
      <c r="F28" s="13"/>
      <c r="G28" s="13"/>
      <c r="H28" s="13"/>
      <c r="I28" s="13"/>
      <c r="J28" s="13"/>
      <c r="K28" s="13"/>
      <c r="L28" s="13"/>
      <c r="M28" s="13"/>
      <c r="N28" s="13"/>
    </row>
    <row r="29" spans="1:14" ht="12.75" customHeight="1" x14ac:dyDescent="0.25">
      <c r="A29" s="49"/>
      <c r="B29" s="49"/>
      <c r="C29" s="49"/>
      <c r="D29" s="49"/>
      <c r="E29" s="49"/>
      <c r="F29" s="49"/>
      <c r="G29" s="49"/>
      <c r="H29" s="49"/>
      <c r="I29" s="49"/>
      <c r="J29" s="43"/>
      <c r="K29" s="43"/>
      <c r="L29" s="13"/>
      <c r="M29" s="13"/>
      <c r="N29" s="13"/>
    </row>
    <row r="30" spans="1:14" x14ac:dyDescent="0.25">
      <c r="A30" s="46" t="s">
        <v>68</v>
      </c>
      <c r="B30" s="13"/>
      <c r="C30" s="13"/>
      <c r="D30" s="13"/>
      <c r="E30" s="13"/>
      <c r="F30" s="13"/>
      <c r="G30" s="13"/>
      <c r="H30" s="13"/>
      <c r="I30" s="13"/>
      <c r="J30" s="13"/>
      <c r="K30" s="13"/>
      <c r="L30" s="13"/>
      <c r="M30" s="13"/>
      <c r="N30" s="13"/>
    </row>
    <row r="31" spans="1:14" ht="7.5" customHeight="1" x14ac:dyDescent="0.25">
      <c r="A31" s="45"/>
      <c r="B31" s="13"/>
      <c r="C31" s="13"/>
      <c r="D31" s="13"/>
      <c r="E31" s="13"/>
      <c r="F31" s="13"/>
      <c r="G31" s="13"/>
      <c r="H31" s="13"/>
      <c r="I31" s="13"/>
      <c r="J31" s="13"/>
      <c r="K31" s="13"/>
      <c r="L31" s="13"/>
      <c r="M31" s="13"/>
      <c r="N31" s="13"/>
    </row>
    <row r="32" spans="1:14" ht="15" customHeight="1" x14ac:dyDescent="0.25">
      <c r="A32" s="122" t="s">
        <v>108</v>
      </c>
      <c r="B32" s="122"/>
      <c r="C32" s="122"/>
      <c r="D32" s="122"/>
      <c r="E32" s="122"/>
      <c r="F32" s="122"/>
      <c r="G32" s="122"/>
      <c r="H32" s="122"/>
      <c r="I32" s="122"/>
      <c r="J32" s="122"/>
      <c r="K32" s="122"/>
      <c r="L32" s="122"/>
      <c r="M32" s="122"/>
      <c r="N32" s="122"/>
    </row>
    <row r="33" spans="1:14" x14ac:dyDescent="0.25">
      <c r="A33" s="122"/>
      <c r="B33" s="122"/>
      <c r="C33" s="122"/>
      <c r="D33" s="122"/>
      <c r="E33" s="122"/>
      <c r="F33" s="122"/>
      <c r="G33" s="122"/>
      <c r="H33" s="122"/>
      <c r="I33" s="122"/>
      <c r="J33" s="122"/>
      <c r="K33" s="122"/>
      <c r="L33" s="122"/>
      <c r="M33" s="122"/>
      <c r="N33" s="122"/>
    </row>
    <row r="34" spans="1:14" x14ac:dyDescent="0.25">
      <c r="A34" s="122"/>
      <c r="B34" s="122"/>
      <c r="C34" s="122"/>
      <c r="D34" s="122"/>
      <c r="E34" s="122"/>
      <c r="F34" s="122"/>
      <c r="G34" s="122"/>
      <c r="H34" s="122"/>
      <c r="I34" s="122"/>
      <c r="J34" s="122"/>
      <c r="K34" s="122"/>
      <c r="L34" s="122"/>
      <c r="M34" s="122"/>
      <c r="N34" s="122"/>
    </row>
    <row r="35" spans="1:14" x14ac:dyDescent="0.25">
      <c r="A35" s="122"/>
      <c r="B35" s="122"/>
      <c r="C35" s="122"/>
      <c r="D35" s="122"/>
      <c r="E35" s="122"/>
      <c r="F35" s="122"/>
      <c r="G35" s="122"/>
      <c r="H35" s="122"/>
      <c r="I35" s="122"/>
      <c r="J35" s="122"/>
      <c r="K35" s="122"/>
      <c r="L35" s="122"/>
      <c r="M35" s="122"/>
      <c r="N35" s="122"/>
    </row>
    <row r="36" spans="1:14" x14ac:dyDescent="0.25">
      <c r="A36" s="47"/>
      <c r="B36" s="13"/>
      <c r="C36" s="13"/>
      <c r="D36" s="13"/>
      <c r="E36" s="13"/>
      <c r="F36" s="13"/>
      <c r="G36" s="13"/>
      <c r="H36" s="13"/>
      <c r="I36" s="13"/>
      <c r="J36" s="13"/>
      <c r="K36" s="13"/>
      <c r="L36" s="13"/>
      <c r="M36" s="13"/>
      <c r="N36" s="13"/>
    </row>
    <row r="37" spans="1:14" x14ac:dyDescent="0.25">
      <c r="A37" s="62" t="s">
        <v>12</v>
      </c>
      <c r="B37" s="56"/>
      <c r="C37" s="56"/>
      <c r="D37" s="56"/>
      <c r="E37" s="56"/>
      <c r="F37" s="56"/>
      <c r="G37" s="13"/>
      <c r="H37" s="13"/>
      <c r="I37" s="13"/>
      <c r="J37" s="13"/>
      <c r="K37" s="13"/>
      <c r="L37" s="13"/>
      <c r="M37" s="13"/>
      <c r="N37" s="13"/>
    </row>
    <row r="38" spans="1:14" x14ac:dyDescent="0.25">
      <c r="A38" s="57" t="s">
        <v>49</v>
      </c>
      <c r="B38" s="118" t="s">
        <v>21</v>
      </c>
      <c r="C38" s="119"/>
      <c r="D38" s="119"/>
      <c r="E38" s="120"/>
      <c r="F38" s="56"/>
      <c r="G38" s="13"/>
      <c r="H38" s="13"/>
      <c r="I38" s="13"/>
      <c r="J38" s="13"/>
      <c r="K38" s="13"/>
      <c r="L38" s="13"/>
      <c r="M38" s="40"/>
      <c r="N38" s="13"/>
    </row>
    <row r="39" spans="1:14" x14ac:dyDescent="0.25">
      <c r="A39" s="42" t="s">
        <v>50</v>
      </c>
      <c r="B39" s="118" t="s">
        <v>16</v>
      </c>
      <c r="C39" s="119"/>
      <c r="D39" s="119"/>
      <c r="E39" s="120"/>
      <c r="F39" s="56"/>
      <c r="G39" s="13"/>
      <c r="H39" s="13"/>
      <c r="I39" s="13"/>
      <c r="J39" s="13"/>
      <c r="K39" s="13"/>
      <c r="L39" s="13"/>
      <c r="M39" s="58"/>
      <c r="N39" s="13"/>
    </row>
    <row r="40" spans="1:14" x14ac:dyDescent="0.25">
      <c r="A40" s="42" t="s">
        <v>51</v>
      </c>
      <c r="B40" s="118" t="s">
        <v>17</v>
      </c>
      <c r="C40" s="119"/>
      <c r="D40" s="119"/>
      <c r="E40" s="120"/>
      <c r="F40" s="56"/>
      <c r="G40" s="13"/>
      <c r="H40" s="13"/>
      <c r="I40" s="13"/>
      <c r="J40" s="13"/>
      <c r="K40" s="13"/>
      <c r="L40" s="52"/>
      <c r="M40" s="52"/>
      <c r="N40" s="52"/>
    </row>
    <row r="41" spans="1:14" x14ac:dyDescent="0.25">
      <c r="A41" s="56"/>
      <c r="B41" s="56"/>
      <c r="C41" s="56"/>
      <c r="D41" s="56"/>
      <c r="E41" s="56"/>
      <c r="F41" s="56"/>
      <c r="G41" s="13"/>
      <c r="H41" s="13"/>
      <c r="I41" s="13"/>
      <c r="J41" s="13"/>
      <c r="K41" s="13"/>
      <c r="L41" s="13"/>
      <c r="M41" s="13"/>
      <c r="N41" s="13"/>
    </row>
    <row r="42" spans="1:14" x14ac:dyDescent="0.25">
      <c r="A42" s="13"/>
      <c r="B42" s="13"/>
      <c r="C42" s="13"/>
      <c r="D42" s="13"/>
      <c r="E42" s="13"/>
      <c r="F42" s="13"/>
      <c r="G42" s="13"/>
      <c r="H42" s="13"/>
      <c r="I42" s="13"/>
      <c r="J42" s="13"/>
      <c r="K42" s="13"/>
      <c r="L42" s="13"/>
      <c r="M42" s="13"/>
      <c r="N42" s="13"/>
    </row>
    <row r="43" spans="1:14" x14ac:dyDescent="0.25">
      <c r="A43" s="40" t="s">
        <v>57</v>
      </c>
      <c r="B43" s="13"/>
      <c r="C43" s="13"/>
      <c r="D43" s="13"/>
      <c r="E43" s="13"/>
      <c r="F43" s="13"/>
      <c r="G43" s="13"/>
      <c r="H43" s="13"/>
      <c r="I43" s="13"/>
      <c r="J43" s="13"/>
      <c r="K43" s="13"/>
      <c r="L43" s="13"/>
      <c r="M43" s="13"/>
      <c r="N43" s="13"/>
    </row>
    <row r="44" spans="1:14" ht="7.5" customHeight="1" x14ac:dyDescent="0.25">
      <c r="A44" s="13"/>
      <c r="B44" s="13"/>
      <c r="C44" s="13"/>
      <c r="D44" s="13"/>
      <c r="E44" s="13"/>
      <c r="F44" s="13"/>
      <c r="G44" s="13"/>
      <c r="H44" s="13"/>
      <c r="I44" s="13"/>
      <c r="J44" s="13"/>
      <c r="K44" s="13"/>
      <c r="L44" s="13"/>
      <c r="M44" s="13"/>
      <c r="N44" s="13"/>
    </row>
    <row r="45" spans="1:14" x14ac:dyDescent="0.25">
      <c r="A45" s="107" t="s">
        <v>70</v>
      </c>
      <c r="B45" s="107"/>
      <c r="C45" s="107"/>
      <c r="D45" s="107"/>
      <c r="E45" s="107"/>
      <c r="F45" s="107"/>
      <c r="G45" s="107"/>
      <c r="H45" s="107"/>
      <c r="I45" s="107"/>
      <c r="J45" s="107"/>
      <c r="K45" s="107"/>
      <c r="L45" s="107"/>
      <c r="M45" s="107"/>
      <c r="N45" s="107"/>
    </row>
    <row r="46" spans="1:14" x14ac:dyDescent="0.25">
      <c r="A46" s="107"/>
      <c r="B46" s="107"/>
      <c r="C46" s="107"/>
      <c r="D46" s="107"/>
      <c r="E46" s="107"/>
      <c r="F46" s="107"/>
      <c r="G46" s="107"/>
      <c r="H46" s="107"/>
      <c r="I46" s="107"/>
      <c r="J46" s="107"/>
      <c r="K46" s="107"/>
      <c r="L46" s="107"/>
      <c r="M46" s="107"/>
      <c r="N46" s="107"/>
    </row>
    <row r="47" spans="1:14" x14ac:dyDescent="0.25">
      <c r="A47" s="107"/>
      <c r="B47" s="107"/>
      <c r="C47" s="107"/>
      <c r="D47" s="107"/>
      <c r="E47" s="107"/>
      <c r="F47" s="107"/>
      <c r="G47" s="107"/>
      <c r="H47" s="107"/>
      <c r="I47" s="107"/>
      <c r="J47" s="107"/>
      <c r="K47" s="107"/>
      <c r="L47" s="107"/>
      <c r="M47" s="107"/>
      <c r="N47" s="107"/>
    </row>
    <row r="48" spans="1:14" x14ac:dyDescent="0.25">
      <c r="A48" s="13"/>
      <c r="B48" s="13"/>
      <c r="C48" s="13"/>
      <c r="D48" s="13"/>
      <c r="E48" s="13"/>
      <c r="F48" s="13"/>
      <c r="G48" s="13"/>
      <c r="H48" s="13"/>
      <c r="I48" s="13"/>
      <c r="J48" s="13"/>
      <c r="K48" s="13"/>
      <c r="L48" s="13"/>
      <c r="M48" s="13"/>
      <c r="N48" s="13"/>
    </row>
    <row r="49" spans="1:14" x14ac:dyDescent="0.25">
      <c r="A49" s="41" t="s">
        <v>58</v>
      </c>
      <c r="B49" s="104" t="s">
        <v>110</v>
      </c>
      <c r="C49" s="105"/>
      <c r="D49" s="105"/>
      <c r="E49" s="106"/>
      <c r="F49" s="13"/>
      <c r="G49" s="13"/>
      <c r="H49" s="13"/>
      <c r="I49" s="13"/>
      <c r="J49" s="13"/>
      <c r="K49" s="13"/>
      <c r="L49" s="13"/>
      <c r="M49" s="13"/>
      <c r="N49" s="13"/>
    </row>
    <row r="50" spans="1:14" x14ac:dyDescent="0.25">
      <c r="A50" s="56"/>
      <c r="B50" s="56"/>
      <c r="C50" s="56"/>
      <c r="D50" s="56"/>
      <c r="E50" s="56"/>
      <c r="F50" s="56"/>
      <c r="G50" s="13"/>
      <c r="H50" s="13"/>
      <c r="I50" s="13"/>
      <c r="J50" s="13"/>
      <c r="K50" s="13"/>
      <c r="L50" s="13"/>
      <c r="M50" s="13"/>
      <c r="N50" s="13"/>
    </row>
    <row r="51" spans="1:14" x14ac:dyDescent="0.25">
      <c r="A51" s="13"/>
      <c r="B51" s="13"/>
      <c r="C51" s="13"/>
      <c r="D51" s="13"/>
      <c r="E51" s="13"/>
      <c r="F51" s="13"/>
      <c r="G51" s="13"/>
      <c r="H51" s="13"/>
      <c r="I51" s="13"/>
      <c r="J51" s="13"/>
      <c r="K51" s="13"/>
      <c r="L51" s="13"/>
      <c r="M51" s="13"/>
      <c r="N51" s="13"/>
    </row>
    <row r="52" spans="1:14" x14ac:dyDescent="0.25">
      <c r="A52" s="40" t="s">
        <v>106</v>
      </c>
      <c r="B52" s="13"/>
      <c r="C52" s="13"/>
      <c r="D52" s="13"/>
      <c r="E52" s="13"/>
      <c r="F52" s="13"/>
      <c r="G52" s="13"/>
      <c r="H52" s="13"/>
      <c r="I52" s="13"/>
      <c r="J52" s="13"/>
      <c r="K52" s="13"/>
      <c r="L52" s="13"/>
      <c r="M52" s="13"/>
      <c r="N52" s="13"/>
    </row>
    <row r="53" spans="1:14" ht="3" customHeight="1" x14ac:dyDescent="0.25">
      <c r="A53" s="13"/>
      <c r="B53" s="13"/>
      <c r="C53" s="13"/>
      <c r="D53" s="13"/>
      <c r="E53" s="13"/>
      <c r="F53" s="13"/>
      <c r="G53" s="13"/>
      <c r="H53" s="13"/>
      <c r="I53" s="13"/>
      <c r="J53" s="13"/>
      <c r="K53" s="13"/>
      <c r="L53" s="13"/>
      <c r="M53" s="13"/>
      <c r="N53" s="13"/>
    </row>
    <row r="54" spans="1:14" ht="15" customHeight="1" x14ac:dyDescent="0.25">
      <c r="A54" s="107" t="s">
        <v>76</v>
      </c>
      <c r="B54" s="107"/>
      <c r="C54" s="107"/>
      <c r="D54" s="107"/>
      <c r="E54" s="107"/>
      <c r="F54" s="107"/>
      <c r="G54" s="107"/>
      <c r="H54" s="107"/>
      <c r="I54" s="107"/>
      <c r="J54" s="107"/>
      <c r="K54" s="107"/>
      <c r="L54" s="107"/>
      <c r="M54" s="107"/>
      <c r="N54" s="107"/>
    </row>
    <row r="55" spans="1:14" x14ac:dyDescent="0.25">
      <c r="A55" s="107"/>
      <c r="B55" s="107"/>
      <c r="C55" s="107"/>
      <c r="D55" s="107"/>
      <c r="E55" s="107"/>
      <c r="F55" s="107"/>
      <c r="G55" s="107"/>
      <c r="H55" s="107"/>
      <c r="I55" s="107"/>
      <c r="J55" s="107"/>
      <c r="K55" s="107"/>
      <c r="L55" s="107"/>
      <c r="M55" s="107"/>
      <c r="N55" s="107"/>
    </row>
    <row r="56" spans="1:14" x14ac:dyDescent="0.25">
      <c r="A56" s="107"/>
      <c r="B56" s="107"/>
      <c r="C56" s="107"/>
      <c r="D56" s="107"/>
      <c r="E56" s="107"/>
      <c r="F56" s="107"/>
      <c r="G56" s="107"/>
      <c r="H56" s="107"/>
      <c r="I56" s="107"/>
      <c r="J56" s="107"/>
      <c r="K56" s="107"/>
      <c r="L56" s="107"/>
      <c r="M56" s="107"/>
      <c r="N56" s="107"/>
    </row>
    <row r="57" spans="1:14" x14ac:dyDescent="0.25">
      <c r="A57" s="107"/>
      <c r="B57" s="107"/>
      <c r="C57" s="107"/>
      <c r="D57" s="107"/>
      <c r="E57" s="107"/>
      <c r="F57" s="107"/>
      <c r="G57" s="107"/>
      <c r="H57" s="107"/>
      <c r="I57" s="107"/>
      <c r="J57" s="107"/>
      <c r="K57" s="107"/>
      <c r="L57" s="107"/>
      <c r="M57" s="107"/>
      <c r="N57" s="107"/>
    </row>
    <row r="58" spans="1:14" ht="14.25" customHeight="1" x14ac:dyDescent="0.25">
      <c r="A58" s="107"/>
      <c r="B58" s="107"/>
      <c r="C58" s="107"/>
      <c r="D58" s="107"/>
      <c r="E58" s="107"/>
      <c r="F58" s="107"/>
      <c r="G58" s="107"/>
      <c r="H58" s="107"/>
      <c r="I58" s="107"/>
      <c r="J58" s="107"/>
      <c r="K58" s="107"/>
      <c r="L58" s="107"/>
      <c r="M58" s="107"/>
      <c r="N58" s="107"/>
    </row>
    <row r="59" spans="1:14" ht="14.25" customHeight="1" x14ac:dyDescent="0.25">
      <c r="A59" s="107"/>
      <c r="B59" s="107"/>
      <c r="C59" s="107"/>
      <c r="D59" s="107"/>
      <c r="E59" s="107"/>
      <c r="F59" s="107"/>
      <c r="G59" s="107"/>
      <c r="H59" s="107"/>
      <c r="I59" s="107"/>
      <c r="J59" s="107"/>
      <c r="K59" s="107"/>
      <c r="L59" s="107"/>
      <c r="M59" s="107"/>
      <c r="N59" s="107"/>
    </row>
    <row r="60" spans="1:14" ht="14.25" customHeight="1" x14ac:dyDescent="0.25">
      <c r="A60" s="107"/>
      <c r="B60" s="107"/>
      <c r="C60" s="107"/>
      <c r="D60" s="107"/>
      <c r="E60" s="107"/>
      <c r="F60" s="107"/>
      <c r="G60" s="107"/>
      <c r="H60" s="107"/>
      <c r="I60" s="107"/>
      <c r="J60" s="107"/>
      <c r="K60" s="107"/>
      <c r="L60" s="107"/>
      <c r="M60" s="107"/>
      <c r="N60" s="107"/>
    </row>
    <row r="61" spans="1:14" ht="14.25" customHeight="1" x14ac:dyDescent="0.25">
      <c r="A61" s="107"/>
      <c r="B61" s="107"/>
      <c r="C61" s="107"/>
      <c r="D61" s="107"/>
      <c r="E61" s="107"/>
      <c r="F61" s="107"/>
      <c r="G61" s="107"/>
      <c r="H61" s="107"/>
      <c r="I61" s="107"/>
      <c r="J61" s="107"/>
      <c r="K61" s="107"/>
      <c r="L61" s="107"/>
      <c r="M61" s="107"/>
      <c r="N61" s="107"/>
    </row>
    <row r="62" spans="1:14" ht="14.25" customHeight="1" x14ac:dyDescent="0.25">
      <c r="A62" s="107"/>
      <c r="B62" s="107"/>
      <c r="C62" s="107"/>
      <c r="D62" s="107"/>
      <c r="E62" s="107"/>
      <c r="F62" s="107"/>
      <c r="G62" s="107"/>
      <c r="H62" s="107"/>
      <c r="I62" s="107"/>
      <c r="J62" s="107"/>
      <c r="K62" s="107"/>
      <c r="L62" s="107"/>
      <c r="M62" s="107"/>
      <c r="N62" s="107"/>
    </row>
    <row r="63" spans="1:14" x14ac:dyDescent="0.25">
      <c r="A63" s="13"/>
      <c r="B63" s="13"/>
      <c r="C63" s="13"/>
      <c r="D63" s="13"/>
      <c r="E63" s="13"/>
      <c r="F63" s="13"/>
      <c r="G63" s="13"/>
      <c r="H63" s="13"/>
      <c r="I63" s="13"/>
      <c r="J63" s="13"/>
      <c r="K63" s="13"/>
      <c r="L63" s="13"/>
      <c r="M63" s="13"/>
      <c r="N63" s="13"/>
    </row>
    <row r="64" spans="1:14" x14ac:dyDescent="0.25">
      <c r="A64" s="41" t="s">
        <v>71</v>
      </c>
      <c r="B64" s="104" t="s">
        <v>73</v>
      </c>
      <c r="C64" s="105"/>
      <c r="D64" s="105"/>
      <c r="E64" s="106"/>
      <c r="F64" s="13"/>
      <c r="G64" s="13"/>
      <c r="H64" s="13"/>
      <c r="I64" s="13"/>
      <c r="J64" s="13"/>
      <c r="K64" s="13"/>
      <c r="L64" s="13"/>
      <c r="M64" s="13"/>
      <c r="N64" s="13"/>
    </row>
  </sheetData>
  <sheetProtection algorithmName="SHA-512" hashValue="l7UzVRxvfyp3JhkSqZQITtpIb4xw1y712OhJm3ns8GQ8g/IzdPWY9I78TFhN1ZBeVNA+6zodwK77/tysXxltPw==" saltValue="SoSJwdzRNIuzUOhx5pJaTg==" spinCount="100000" sheet="1" objects="1" scenarios="1"/>
  <mergeCells count="17">
    <mergeCell ref="A11:N11"/>
    <mergeCell ref="B64:E64"/>
    <mergeCell ref="A54:N62"/>
    <mergeCell ref="A45:N47"/>
    <mergeCell ref="B49:E49"/>
    <mergeCell ref="B2:I4"/>
    <mergeCell ref="B18:I18"/>
    <mergeCell ref="A13:N14"/>
    <mergeCell ref="B27:E27"/>
    <mergeCell ref="B40:E40"/>
    <mergeCell ref="B39:E39"/>
    <mergeCell ref="B38:E38"/>
    <mergeCell ref="A24:N25"/>
    <mergeCell ref="A7:N7"/>
    <mergeCell ref="A9:N9"/>
    <mergeCell ref="A32:N35"/>
    <mergeCell ref="A10:N10"/>
  </mergeCells>
  <dataValidations count="3">
    <dataValidation type="list" allowBlank="1" showInputMessage="1" showErrorMessage="1" sqref="B27:E27">
      <formula1>$S$1:$S$3</formula1>
    </dataValidation>
    <dataValidation type="list" allowBlank="1" showInputMessage="1" showErrorMessage="1" sqref="B38:E40">
      <formula1>$Q$1:$Q$8</formula1>
    </dataValidation>
    <dataValidation type="list" allowBlank="1" showInputMessage="1" showErrorMessage="1" sqref="B64:E64">
      <formula1>$U$1:$U$3</formula1>
    </dataValidation>
  </dataValidations>
  <pageMargins left="0.7" right="0.7" top="0.75" bottom="0.75" header="0.3" footer="0.3"/>
  <pageSetup scale="75" orientation="landscape" horizontalDpi="4294967292" verticalDpi="4294967292" r:id="rId1"/>
  <rowBreaks count="1" manualBreakCount="1">
    <brk id="1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39997558519241921"/>
  </sheetPr>
  <dimension ref="A1:Q123"/>
  <sheetViews>
    <sheetView topLeftCell="A94" zoomScaleNormal="100" zoomScalePageLayoutView="110" workbookViewId="0">
      <selection activeCell="B123" sqref="B123"/>
    </sheetView>
  </sheetViews>
  <sheetFormatPr defaultColWidth="8.85546875" defaultRowHeight="15" x14ac:dyDescent="0.25"/>
  <cols>
    <col min="1" max="1" width="35.7109375" style="15" customWidth="1"/>
    <col min="2" max="9" width="8.85546875" style="15"/>
    <col min="10" max="11" width="12.7109375" style="15" customWidth="1"/>
    <col min="12" max="12" width="6.85546875" style="15" customWidth="1"/>
    <col min="13" max="16384" width="8.85546875" style="15"/>
  </cols>
  <sheetData>
    <row r="1" spans="1:17" x14ac:dyDescent="0.25">
      <c r="A1" s="13"/>
      <c r="B1" s="14"/>
      <c r="C1" s="13"/>
      <c r="D1" s="13"/>
      <c r="E1" s="13"/>
      <c r="F1" s="13"/>
      <c r="G1" s="13"/>
      <c r="H1" s="13"/>
      <c r="I1" s="13"/>
      <c r="J1" s="13"/>
      <c r="K1" s="13"/>
      <c r="L1" s="13"/>
      <c r="M1" s="13"/>
      <c r="N1" s="13"/>
      <c r="O1" s="13"/>
      <c r="P1" s="13"/>
      <c r="Q1" s="13"/>
    </row>
    <row r="2" spans="1:17" ht="15" customHeight="1" x14ac:dyDescent="0.25">
      <c r="A2" s="13"/>
      <c r="B2" s="108" t="s">
        <v>103</v>
      </c>
      <c r="C2" s="109"/>
      <c r="D2" s="109"/>
      <c r="E2" s="109"/>
      <c r="F2" s="109"/>
      <c r="G2" s="109"/>
      <c r="H2" s="109"/>
      <c r="I2" s="110"/>
      <c r="J2" s="13"/>
      <c r="K2" s="13"/>
      <c r="L2" s="13"/>
      <c r="M2" s="13"/>
      <c r="N2" s="13"/>
      <c r="O2" s="13"/>
      <c r="P2" s="13"/>
      <c r="Q2" s="13"/>
    </row>
    <row r="3" spans="1:17" ht="15" customHeight="1" x14ac:dyDescent="0.25">
      <c r="A3" s="13"/>
      <c r="B3" s="111"/>
      <c r="C3" s="112"/>
      <c r="D3" s="112"/>
      <c r="E3" s="112"/>
      <c r="F3" s="112"/>
      <c r="G3" s="112"/>
      <c r="H3" s="112"/>
      <c r="I3" s="113"/>
      <c r="J3" s="13"/>
      <c r="K3" s="13"/>
      <c r="L3" s="13"/>
      <c r="M3" s="13"/>
      <c r="N3" s="13"/>
      <c r="O3" s="13"/>
      <c r="P3" s="13"/>
      <c r="Q3" s="13"/>
    </row>
    <row r="4" spans="1:17" ht="15" customHeight="1" x14ac:dyDescent="0.25">
      <c r="A4" s="13"/>
      <c r="B4" s="114"/>
      <c r="C4" s="115"/>
      <c r="D4" s="115"/>
      <c r="E4" s="115"/>
      <c r="F4" s="115"/>
      <c r="G4" s="115"/>
      <c r="H4" s="115"/>
      <c r="I4" s="116"/>
      <c r="J4" s="13"/>
      <c r="K4" s="13"/>
      <c r="L4" s="13"/>
      <c r="M4" s="13"/>
      <c r="N4" s="13"/>
      <c r="O4" s="13"/>
      <c r="P4" s="13"/>
      <c r="Q4" s="13"/>
    </row>
    <row r="5" spans="1:17" x14ac:dyDescent="0.25">
      <c r="A5" s="13"/>
      <c r="B5" s="14"/>
      <c r="C5" s="13"/>
      <c r="D5" s="13"/>
      <c r="E5" s="13"/>
      <c r="F5" s="13"/>
      <c r="G5" s="13"/>
      <c r="H5" s="13"/>
      <c r="I5" s="13"/>
      <c r="J5" s="13"/>
      <c r="K5" s="13"/>
      <c r="L5" s="13"/>
      <c r="M5" s="13"/>
      <c r="N5" s="13"/>
      <c r="O5" s="13"/>
      <c r="P5" s="13"/>
      <c r="Q5" s="13"/>
    </row>
    <row r="6" spans="1:17" x14ac:dyDescent="0.25">
      <c r="A6" s="50" t="s">
        <v>2</v>
      </c>
      <c r="B6" s="125" t="str">
        <f>IF(ISBLANK('Intro (START HERE)'!B18), "", 'Intro (START HERE)'!B18)</f>
        <v>Danville Area Community College</v>
      </c>
      <c r="C6" s="126"/>
      <c r="D6" s="126"/>
      <c r="E6" s="126"/>
      <c r="F6" s="126"/>
      <c r="G6" s="126"/>
      <c r="H6" s="126"/>
      <c r="I6" s="127"/>
      <c r="J6" s="13"/>
      <c r="K6" s="13"/>
      <c r="L6" s="13"/>
      <c r="M6" s="13"/>
      <c r="N6" s="13"/>
      <c r="O6" s="13"/>
      <c r="P6" s="13"/>
      <c r="Q6" s="13"/>
    </row>
    <row r="7" spans="1:17" x14ac:dyDescent="0.25">
      <c r="A7" s="50" t="s">
        <v>25</v>
      </c>
      <c r="B7" s="125" t="str">
        <f>'Intro (START HERE)'!B27</f>
        <v>All Students New to Institution</v>
      </c>
      <c r="C7" s="126"/>
      <c r="D7" s="126"/>
      <c r="E7" s="126"/>
      <c r="F7" s="126"/>
      <c r="G7" s="126"/>
      <c r="H7" s="126"/>
      <c r="I7" s="127"/>
      <c r="J7" s="13"/>
      <c r="K7" s="13"/>
      <c r="L7" s="13"/>
      <c r="M7" s="13"/>
      <c r="N7" s="13"/>
      <c r="O7" s="13"/>
      <c r="P7" s="13"/>
      <c r="Q7" s="13"/>
    </row>
    <row r="8" spans="1:17" ht="8.25" customHeight="1" x14ac:dyDescent="0.25">
      <c r="A8" s="48"/>
      <c r="B8" s="51"/>
      <c r="C8" s="52"/>
      <c r="D8" s="52"/>
      <c r="E8" s="52"/>
      <c r="F8" s="52"/>
      <c r="G8" s="13"/>
      <c r="H8" s="13"/>
      <c r="I8" s="13"/>
      <c r="J8" s="13"/>
      <c r="K8" s="13"/>
      <c r="L8" s="13"/>
      <c r="M8" s="13"/>
      <c r="N8" s="13"/>
      <c r="O8" s="13"/>
      <c r="P8" s="13"/>
      <c r="Q8" s="13"/>
    </row>
    <row r="9" spans="1:17" ht="18.75" customHeight="1" x14ac:dyDescent="0.25">
      <c r="A9" s="128" t="s">
        <v>92</v>
      </c>
      <c r="B9" s="129"/>
      <c r="C9" s="129"/>
      <c r="D9" s="129"/>
      <c r="E9" s="129"/>
      <c r="F9" s="129"/>
      <c r="G9" s="129"/>
      <c r="H9" s="129"/>
      <c r="I9" s="129"/>
      <c r="J9" s="129"/>
      <c r="K9" s="130"/>
      <c r="L9" s="13"/>
      <c r="M9" s="13"/>
      <c r="N9" s="13"/>
      <c r="O9" s="13"/>
      <c r="P9" s="13"/>
      <c r="Q9" s="13"/>
    </row>
    <row r="10" spans="1:17" ht="12.75" customHeight="1" x14ac:dyDescent="0.25">
      <c r="A10" s="49"/>
      <c r="B10" s="49"/>
      <c r="C10" s="49"/>
      <c r="D10" s="49"/>
      <c r="E10" s="49"/>
      <c r="F10" s="49"/>
      <c r="G10" s="49"/>
      <c r="H10" s="49"/>
      <c r="I10" s="49"/>
      <c r="J10" s="43"/>
      <c r="K10" s="43"/>
      <c r="L10" s="13"/>
      <c r="M10" s="13"/>
      <c r="N10" s="13"/>
      <c r="O10" s="13"/>
      <c r="P10" s="13"/>
      <c r="Q10" s="13"/>
    </row>
    <row r="11" spans="1:17" x14ac:dyDescent="0.25">
      <c r="A11" s="16" t="s">
        <v>7</v>
      </c>
      <c r="B11" s="132" t="s">
        <v>4</v>
      </c>
      <c r="C11" s="132"/>
      <c r="D11" s="132" t="s">
        <v>6</v>
      </c>
      <c r="E11" s="132"/>
      <c r="F11" s="132" t="s">
        <v>5</v>
      </c>
      <c r="G11" s="132"/>
      <c r="H11" s="132" t="s">
        <v>82</v>
      </c>
      <c r="I11" s="132"/>
      <c r="J11" s="133" t="s">
        <v>83</v>
      </c>
      <c r="K11" s="135" t="s">
        <v>84</v>
      </c>
      <c r="L11" s="13"/>
      <c r="M11" s="137" t="s">
        <v>30</v>
      </c>
      <c r="N11" s="137"/>
      <c r="O11" s="137"/>
      <c r="P11" s="137"/>
      <c r="Q11" s="137"/>
    </row>
    <row r="12" spans="1:17" x14ac:dyDescent="0.25">
      <c r="A12" s="53"/>
      <c r="B12" s="54" t="s">
        <v>0</v>
      </c>
      <c r="C12" s="54" t="s">
        <v>1</v>
      </c>
      <c r="D12" s="54" t="s">
        <v>0</v>
      </c>
      <c r="E12" s="54" t="s">
        <v>1</v>
      </c>
      <c r="F12" s="54" t="s">
        <v>0</v>
      </c>
      <c r="G12" s="54" t="s">
        <v>1</v>
      </c>
      <c r="H12" s="54" t="s">
        <v>0</v>
      </c>
      <c r="I12" s="54" t="s">
        <v>1</v>
      </c>
      <c r="J12" s="134"/>
      <c r="K12" s="136"/>
      <c r="L12" s="13"/>
      <c r="M12" s="131" t="s">
        <v>31</v>
      </c>
      <c r="N12" s="131"/>
      <c r="O12" s="131"/>
      <c r="P12" s="131"/>
      <c r="Q12" s="131"/>
    </row>
    <row r="13" spans="1:17" x14ac:dyDescent="0.25">
      <c r="A13" s="17" t="s">
        <v>33</v>
      </c>
      <c r="B13" s="10"/>
      <c r="C13" s="10"/>
      <c r="D13" s="10"/>
      <c r="E13" s="10"/>
      <c r="F13" s="102"/>
      <c r="G13" s="10"/>
      <c r="H13" s="102"/>
      <c r="I13" s="10"/>
      <c r="J13" s="18"/>
      <c r="K13" s="19"/>
      <c r="L13" s="13"/>
      <c r="M13" s="107" t="s">
        <v>32</v>
      </c>
      <c r="N13" s="107"/>
      <c r="O13" s="107"/>
      <c r="P13" s="107"/>
      <c r="Q13" s="107"/>
    </row>
    <row r="14" spans="1:17" x14ac:dyDescent="0.25">
      <c r="A14" s="20" t="s">
        <v>8</v>
      </c>
      <c r="B14" s="32">
        <v>557</v>
      </c>
      <c r="C14" s="8"/>
      <c r="D14" s="35">
        <v>498</v>
      </c>
      <c r="E14" s="8"/>
      <c r="F14" s="35">
        <v>472</v>
      </c>
      <c r="G14" s="8"/>
      <c r="H14" s="35">
        <v>407</v>
      </c>
      <c r="I14" s="8"/>
      <c r="J14" s="21"/>
      <c r="K14" s="22"/>
      <c r="L14" s="13"/>
      <c r="M14" s="107"/>
      <c r="N14" s="107"/>
      <c r="O14" s="107"/>
      <c r="P14" s="107"/>
      <c r="Q14" s="107"/>
    </row>
    <row r="15" spans="1:17" ht="15" customHeight="1" x14ac:dyDescent="0.25">
      <c r="A15" s="23" t="s">
        <v>9</v>
      </c>
      <c r="B15" s="94"/>
      <c r="C15" s="1"/>
      <c r="D15" s="98"/>
      <c r="E15" s="1"/>
      <c r="F15" s="98"/>
      <c r="G15" s="1"/>
      <c r="H15" s="98"/>
      <c r="I15" s="1"/>
      <c r="J15" s="11"/>
      <c r="K15" s="12"/>
      <c r="L15" s="13"/>
      <c r="M15" s="107" t="s">
        <v>91</v>
      </c>
      <c r="N15" s="107"/>
      <c r="O15" s="107"/>
      <c r="P15" s="107"/>
      <c r="Q15" s="107"/>
    </row>
    <row r="16" spans="1:17" x14ac:dyDescent="0.25">
      <c r="A16" s="24" t="s">
        <v>10</v>
      </c>
      <c r="B16" s="33">
        <v>293</v>
      </c>
      <c r="C16" s="7"/>
      <c r="D16" s="36">
        <v>293</v>
      </c>
      <c r="E16" s="7"/>
      <c r="F16" s="36">
        <v>252</v>
      </c>
      <c r="G16" s="7"/>
      <c r="H16" s="36">
        <v>225</v>
      </c>
      <c r="I16" s="7"/>
      <c r="J16" s="25"/>
      <c r="K16" s="26"/>
      <c r="L16" s="13"/>
      <c r="M16" s="107"/>
      <c r="N16" s="107"/>
      <c r="O16" s="107"/>
      <c r="P16" s="107"/>
      <c r="Q16" s="107"/>
    </row>
    <row r="17" spans="1:17" x14ac:dyDescent="0.25">
      <c r="A17" s="27" t="s">
        <v>11</v>
      </c>
      <c r="B17" s="34">
        <v>264</v>
      </c>
      <c r="C17" s="6"/>
      <c r="D17" s="37">
        <v>205</v>
      </c>
      <c r="E17" s="6"/>
      <c r="F17" s="37">
        <v>220</v>
      </c>
      <c r="G17" s="6"/>
      <c r="H17" s="37">
        <v>182</v>
      </c>
      <c r="I17" s="6"/>
      <c r="J17" s="28"/>
      <c r="K17" s="29"/>
      <c r="L17" s="13"/>
      <c r="M17" s="107"/>
      <c r="N17" s="107"/>
      <c r="O17" s="107"/>
      <c r="P17" s="107"/>
      <c r="Q17" s="107"/>
    </row>
    <row r="18" spans="1:17" ht="15" customHeight="1" x14ac:dyDescent="0.25">
      <c r="A18" s="30" t="s">
        <v>56</v>
      </c>
      <c r="B18" s="95"/>
      <c r="C18" s="4"/>
      <c r="D18" s="99"/>
      <c r="E18" s="4"/>
      <c r="F18" s="99"/>
      <c r="G18" s="4"/>
      <c r="H18" s="99"/>
      <c r="I18" s="4"/>
      <c r="J18" s="11"/>
      <c r="K18" s="12"/>
      <c r="L18" s="13"/>
      <c r="M18" s="107"/>
      <c r="N18" s="107"/>
      <c r="O18" s="107"/>
      <c r="P18" s="107"/>
      <c r="Q18" s="107"/>
    </row>
    <row r="19" spans="1:17" x14ac:dyDescent="0.25">
      <c r="A19" s="24" t="str">
        <f>'Intro (START HERE)'!B38</f>
        <v>White</v>
      </c>
      <c r="B19" s="33">
        <v>394</v>
      </c>
      <c r="C19" s="7"/>
      <c r="D19" s="36">
        <v>370</v>
      </c>
      <c r="E19" s="7"/>
      <c r="F19" s="36">
        <v>326</v>
      </c>
      <c r="G19" s="7"/>
      <c r="H19" s="36">
        <v>282</v>
      </c>
      <c r="I19" s="7"/>
      <c r="J19" s="25"/>
      <c r="K19" s="26"/>
      <c r="L19" s="13"/>
      <c r="M19" s="13"/>
      <c r="N19" s="13"/>
      <c r="O19" s="13"/>
      <c r="P19" s="13"/>
      <c r="Q19" s="13"/>
    </row>
    <row r="20" spans="1:17" x14ac:dyDescent="0.25">
      <c r="A20" s="24" t="str">
        <f>'Intro (START HERE)'!B39</f>
        <v>Black</v>
      </c>
      <c r="B20" s="33">
        <v>89</v>
      </c>
      <c r="C20" s="7"/>
      <c r="D20" s="36">
        <v>63</v>
      </c>
      <c r="E20" s="7"/>
      <c r="F20" s="36">
        <v>71</v>
      </c>
      <c r="G20" s="7"/>
      <c r="H20" s="36">
        <v>60</v>
      </c>
      <c r="I20" s="7"/>
      <c r="J20" s="25"/>
      <c r="K20" s="26"/>
      <c r="L20" s="13"/>
      <c r="M20" s="137" t="s">
        <v>26</v>
      </c>
      <c r="N20" s="137"/>
      <c r="O20" s="137"/>
      <c r="P20" s="137"/>
      <c r="Q20" s="137"/>
    </row>
    <row r="21" spans="1:17" x14ac:dyDescent="0.25">
      <c r="A21" s="24" t="str">
        <f>'Intro (START HERE)'!B40</f>
        <v>Hispanic</v>
      </c>
      <c r="B21" s="34">
        <v>19</v>
      </c>
      <c r="C21" s="6"/>
      <c r="D21" s="37">
        <v>23</v>
      </c>
      <c r="E21" s="6"/>
      <c r="F21" s="37">
        <v>21</v>
      </c>
      <c r="G21" s="6"/>
      <c r="H21" s="37">
        <v>22</v>
      </c>
      <c r="I21" s="6"/>
      <c r="J21" s="28"/>
      <c r="K21" s="29"/>
      <c r="L21" s="13"/>
      <c r="M21" s="58" t="s">
        <v>25</v>
      </c>
      <c r="N21" s="13"/>
      <c r="O21" s="13"/>
      <c r="P21" s="13"/>
      <c r="Q21" s="13"/>
    </row>
    <row r="22" spans="1:17" ht="15" customHeight="1" x14ac:dyDescent="0.25">
      <c r="A22" s="23" t="s">
        <v>13</v>
      </c>
      <c r="B22" s="94"/>
      <c r="C22" s="1"/>
      <c r="D22" s="98"/>
      <c r="E22" s="1"/>
      <c r="F22" s="98"/>
      <c r="G22" s="1"/>
      <c r="H22" s="98"/>
      <c r="I22" s="1"/>
      <c r="J22" s="11"/>
      <c r="K22" s="12"/>
      <c r="L22" s="13"/>
      <c r="M22" s="107" t="s">
        <v>27</v>
      </c>
      <c r="N22" s="107"/>
      <c r="O22" s="107"/>
      <c r="P22" s="107"/>
      <c r="Q22" s="107"/>
    </row>
    <row r="23" spans="1:17" ht="15" customHeight="1" x14ac:dyDescent="0.25">
      <c r="A23" s="24" t="s">
        <v>14</v>
      </c>
      <c r="B23" s="33">
        <v>282</v>
      </c>
      <c r="C23" s="7"/>
      <c r="D23" s="36">
        <v>245</v>
      </c>
      <c r="E23" s="7"/>
      <c r="F23" s="36">
        <v>255</v>
      </c>
      <c r="G23" s="7"/>
      <c r="H23" s="36">
        <v>188</v>
      </c>
      <c r="I23" s="7"/>
      <c r="J23" s="25"/>
      <c r="K23" s="26"/>
      <c r="L23" s="13"/>
      <c r="M23" s="107"/>
      <c r="N23" s="107"/>
      <c r="O23" s="107"/>
      <c r="P23" s="107"/>
      <c r="Q23" s="107"/>
    </row>
    <row r="24" spans="1:17" ht="15" customHeight="1" x14ac:dyDescent="0.25">
      <c r="A24" s="27" t="s">
        <v>15</v>
      </c>
      <c r="B24" s="33">
        <v>275</v>
      </c>
      <c r="C24" s="7"/>
      <c r="D24" s="36">
        <v>253</v>
      </c>
      <c r="E24" s="7"/>
      <c r="F24" s="36">
        <v>217</v>
      </c>
      <c r="G24" s="7"/>
      <c r="H24" s="36">
        <v>219</v>
      </c>
      <c r="I24" s="7"/>
      <c r="J24" s="25"/>
      <c r="K24" s="26"/>
      <c r="L24" s="13"/>
      <c r="M24" s="107"/>
      <c r="N24" s="107"/>
      <c r="O24" s="107"/>
      <c r="P24" s="107"/>
      <c r="Q24" s="107"/>
    </row>
    <row r="25" spans="1:17" x14ac:dyDescent="0.25">
      <c r="A25" s="23" t="s">
        <v>59</v>
      </c>
      <c r="B25" s="94"/>
      <c r="C25" s="1"/>
      <c r="D25" s="98"/>
      <c r="E25" s="1"/>
      <c r="F25" s="98"/>
      <c r="G25" s="1"/>
      <c r="H25" s="98"/>
      <c r="I25" s="1"/>
      <c r="J25" s="11"/>
      <c r="K25" s="12"/>
      <c r="L25" s="13"/>
      <c r="M25" s="107"/>
      <c r="N25" s="107"/>
      <c r="O25" s="107"/>
      <c r="P25" s="107"/>
      <c r="Q25" s="107"/>
    </row>
    <row r="26" spans="1:17" ht="15" customHeight="1" x14ac:dyDescent="0.25">
      <c r="A26" s="24" t="s">
        <v>60</v>
      </c>
      <c r="B26" s="33"/>
      <c r="C26" s="7"/>
      <c r="D26" s="36"/>
      <c r="E26" s="7"/>
      <c r="F26" s="36"/>
      <c r="G26" s="7"/>
      <c r="H26" s="36"/>
      <c r="I26" s="7"/>
      <c r="J26" s="25"/>
      <c r="K26" s="26"/>
      <c r="L26" s="13"/>
      <c r="M26" s="124" t="s">
        <v>28</v>
      </c>
      <c r="N26" s="124"/>
      <c r="O26" s="124"/>
      <c r="P26" s="124"/>
      <c r="Q26" s="124"/>
    </row>
    <row r="27" spans="1:17" x14ac:dyDescent="0.25">
      <c r="A27" s="27" t="s">
        <v>61</v>
      </c>
      <c r="B27" s="33"/>
      <c r="C27" s="7"/>
      <c r="D27" s="36"/>
      <c r="E27" s="7"/>
      <c r="F27" s="36"/>
      <c r="G27" s="7"/>
      <c r="H27" s="36"/>
      <c r="I27" s="7"/>
      <c r="J27" s="25"/>
      <c r="K27" s="26"/>
      <c r="L27" s="13"/>
      <c r="M27" s="124"/>
      <c r="N27" s="124"/>
      <c r="O27" s="124"/>
      <c r="P27" s="124"/>
      <c r="Q27" s="124"/>
    </row>
    <row r="28" spans="1:17" x14ac:dyDescent="0.25">
      <c r="A28" s="23" t="s">
        <v>62</v>
      </c>
      <c r="B28" s="94"/>
      <c r="C28" s="1"/>
      <c r="D28" s="98"/>
      <c r="E28" s="1"/>
      <c r="F28" s="98"/>
      <c r="G28" s="1"/>
      <c r="H28" s="98"/>
      <c r="I28" s="1"/>
      <c r="J28" s="11"/>
      <c r="K28" s="12"/>
      <c r="L28" s="13"/>
      <c r="M28" s="124"/>
      <c r="N28" s="124"/>
      <c r="O28" s="124"/>
      <c r="P28" s="124"/>
      <c r="Q28" s="124"/>
    </row>
    <row r="29" spans="1:17" ht="15" customHeight="1" x14ac:dyDescent="0.25">
      <c r="A29" s="24" t="s">
        <v>63</v>
      </c>
      <c r="B29" s="33">
        <v>381</v>
      </c>
      <c r="C29" s="7"/>
      <c r="D29" s="36">
        <v>354</v>
      </c>
      <c r="E29" s="7"/>
      <c r="F29" s="36">
        <v>299</v>
      </c>
      <c r="G29" s="7"/>
      <c r="H29" s="36">
        <v>256</v>
      </c>
      <c r="I29" s="7"/>
      <c r="J29" s="25"/>
      <c r="K29" s="26"/>
      <c r="L29" s="13"/>
      <c r="M29" s="124"/>
      <c r="N29" s="124"/>
      <c r="O29" s="124"/>
      <c r="P29" s="124"/>
      <c r="Q29" s="124"/>
    </row>
    <row r="30" spans="1:17" ht="15" customHeight="1" x14ac:dyDescent="0.25">
      <c r="A30" s="27" t="s">
        <v>64</v>
      </c>
      <c r="B30" s="33">
        <v>176</v>
      </c>
      <c r="C30" s="7"/>
      <c r="D30" s="36">
        <v>144</v>
      </c>
      <c r="E30" s="7"/>
      <c r="F30" s="36">
        <v>173</v>
      </c>
      <c r="G30" s="7"/>
      <c r="H30" s="36">
        <v>151</v>
      </c>
      <c r="I30" s="7"/>
      <c r="J30" s="25"/>
      <c r="K30" s="26"/>
      <c r="L30" s="13"/>
      <c r="M30" s="124"/>
      <c r="N30" s="124"/>
      <c r="O30" s="124"/>
      <c r="P30" s="124"/>
      <c r="Q30" s="124"/>
    </row>
    <row r="31" spans="1:17" x14ac:dyDescent="0.25">
      <c r="A31" s="23" t="s">
        <v>65</v>
      </c>
      <c r="B31" s="94"/>
      <c r="C31" s="1"/>
      <c r="D31" s="98"/>
      <c r="E31" s="1"/>
      <c r="F31" s="98"/>
      <c r="G31" s="1"/>
      <c r="H31" s="98"/>
      <c r="I31" s="1"/>
      <c r="J31" s="11"/>
      <c r="K31" s="12"/>
      <c r="L31" s="13"/>
      <c r="M31" s="124"/>
      <c r="N31" s="124"/>
      <c r="O31" s="124"/>
      <c r="P31" s="124"/>
      <c r="Q31" s="124"/>
    </row>
    <row r="32" spans="1:17" x14ac:dyDescent="0.25">
      <c r="A32" s="24" t="str">
        <f>IF(ISBLANK('Intro (START HERE)'!B49), "( - enter group - )", 'Intro (START HERE)'!B49)</f>
        <v>full-time</v>
      </c>
      <c r="B32" s="33">
        <v>346</v>
      </c>
      <c r="C32" s="7"/>
      <c r="D32" s="36">
        <v>341</v>
      </c>
      <c r="E32" s="7"/>
      <c r="F32" s="36">
        <v>320</v>
      </c>
      <c r="G32" s="7"/>
      <c r="H32" s="36">
        <v>284</v>
      </c>
      <c r="I32" s="7"/>
      <c r="J32" s="25"/>
      <c r="K32" s="26"/>
      <c r="L32" s="13"/>
      <c r="M32" s="67"/>
      <c r="N32" s="67"/>
      <c r="O32" s="67"/>
      <c r="P32" s="67"/>
      <c r="Q32" s="67"/>
    </row>
    <row r="33" spans="1:17" x14ac:dyDescent="0.25">
      <c r="A33" s="27" t="str">
        <f>IF(A32 = "( - enter group - )","( - enter group - )",CONCATENATE("Not ",'Intro (START HERE)'!B49))</f>
        <v>Not full-time</v>
      </c>
      <c r="B33" s="33">
        <v>211</v>
      </c>
      <c r="C33" s="7"/>
      <c r="D33" s="36">
        <v>157</v>
      </c>
      <c r="E33" s="7"/>
      <c r="F33" s="36">
        <v>152</v>
      </c>
      <c r="G33" s="7"/>
      <c r="H33" s="36">
        <v>123</v>
      </c>
      <c r="I33" s="7"/>
      <c r="J33" s="25"/>
      <c r="K33" s="26"/>
      <c r="L33" s="13"/>
      <c r="M33" s="13"/>
      <c r="N33" s="13"/>
      <c r="O33" s="13"/>
      <c r="P33" s="13"/>
      <c r="Q33" s="13"/>
    </row>
    <row r="34" spans="1:17" x14ac:dyDescent="0.25">
      <c r="A34" s="31" t="s">
        <v>93</v>
      </c>
      <c r="B34" s="96"/>
      <c r="C34" s="9"/>
      <c r="D34" s="100"/>
      <c r="E34" s="9"/>
      <c r="F34" s="100"/>
      <c r="G34" s="9"/>
      <c r="H34" s="100"/>
      <c r="I34" s="9"/>
      <c r="J34" s="38"/>
      <c r="K34" s="39"/>
      <c r="L34" s="13"/>
      <c r="M34" s="58" t="s">
        <v>29</v>
      </c>
      <c r="N34" s="13"/>
      <c r="O34" s="13"/>
      <c r="P34" s="13"/>
      <c r="Q34" s="13"/>
    </row>
    <row r="35" spans="1:17" x14ac:dyDescent="0.25">
      <c r="A35" s="20" t="s">
        <v>8</v>
      </c>
      <c r="B35" s="32">
        <v>127</v>
      </c>
      <c r="C35" s="5">
        <f>IF(OR(ISERROR(B35/B14), ISBLANK(B35)), "", B35/B14)</f>
        <v>0.22800718132854578</v>
      </c>
      <c r="D35" s="35">
        <v>136</v>
      </c>
      <c r="E35" s="5">
        <f>IF(OR(ISERROR(D35/D14), ISBLANK(D35)), "", D35/D14)</f>
        <v>0.27309236947791166</v>
      </c>
      <c r="F35" s="35">
        <v>119</v>
      </c>
      <c r="G35" s="5">
        <f>IF(OR(ISERROR(F35/F14), ISBLANK(F35)), "", F35/F14)</f>
        <v>0.2521186440677966</v>
      </c>
      <c r="H35" s="35">
        <v>111</v>
      </c>
      <c r="I35" s="5">
        <f>IF(OR(ISERROR(H35/H14), ISBLANK(H35)), "", H35/H14)</f>
        <v>0.27272727272727271</v>
      </c>
      <c r="J35" s="72">
        <f>IFERROR((I35-G35)*100,"")</f>
        <v>2.0608628659476103</v>
      </c>
      <c r="K35" s="74">
        <f>IFERROR((I35-C35)*100,"")</f>
        <v>4.4720091398726929</v>
      </c>
      <c r="L35" s="13"/>
      <c r="M35" s="124" t="s">
        <v>102</v>
      </c>
      <c r="N35" s="124"/>
      <c r="O35" s="124"/>
      <c r="P35" s="124"/>
      <c r="Q35" s="124"/>
    </row>
    <row r="36" spans="1:17" ht="15" customHeight="1" x14ac:dyDescent="0.25">
      <c r="A36" s="23" t="s">
        <v>9</v>
      </c>
      <c r="B36" s="94"/>
      <c r="C36" s="1"/>
      <c r="D36" s="98"/>
      <c r="E36" s="1"/>
      <c r="F36" s="98"/>
      <c r="G36" s="1"/>
      <c r="H36" s="98"/>
      <c r="I36" s="1"/>
      <c r="J36" s="11"/>
      <c r="K36" s="75"/>
      <c r="L36" s="13"/>
      <c r="M36" s="124"/>
      <c r="N36" s="124"/>
      <c r="O36" s="124"/>
      <c r="P36" s="124"/>
      <c r="Q36" s="124"/>
    </row>
    <row r="37" spans="1:17" x14ac:dyDescent="0.25">
      <c r="A37" s="24" t="s">
        <v>10</v>
      </c>
      <c r="B37" s="33">
        <v>76</v>
      </c>
      <c r="C37" s="2">
        <f>IF(OR(ISERROR(B37/B16), ISBLANK(B37)), "", B37/B16)</f>
        <v>0.25938566552901021</v>
      </c>
      <c r="D37" s="36">
        <v>86</v>
      </c>
      <c r="E37" s="2">
        <f>IF(OR(ISERROR(D37/D16), ISBLANK(D37)), "", D37/D16)</f>
        <v>0.29351535836177473</v>
      </c>
      <c r="F37" s="36">
        <v>69</v>
      </c>
      <c r="G37" s="2">
        <f>IF(OR(ISERROR(F37/F16), ISBLANK(F37)), "", F37/F16)</f>
        <v>0.27380952380952384</v>
      </c>
      <c r="H37" s="36">
        <v>68</v>
      </c>
      <c r="I37" s="2">
        <f>IF(OR(ISERROR(H37/H16), ISBLANK(H37)), "", H37/H16)</f>
        <v>0.30222222222222223</v>
      </c>
      <c r="J37" s="73">
        <f t="shared" ref="J37:J38" si="0">IFERROR((I37-G37)*100,"")</f>
        <v>2.8412698412698392</v>
      </c>
      <c r="K37" s="76">
        <f t="shared" ref="K37:K38" si="1">IFERROR((I37-C37)*100,"")</f>
        <v>4.2836556693212016</v>
      </c>
      <c r="L37" s="13"/>
      <c r="M37" s="124"/>
      <c r="N37" s="124"/>
      <c r="O37" s="124"/>
      <c r="P37" s="124"/>
      <c r="Q37" s="124"/>
    </row>
    <row r="38" spans="1:17" x14ac:dyDescent="0.25">
      <c r="A38" s="24" t="s">
        <v>11</v>
      </c>
      <c r="B38" s="33">
        <v>51</v>
      </c>
      <c r="C38" s="2">
        <f>IF(OR(ISERROR(B38/B17), ISBLANK(B38)), "", B38/B17)</f>
        <v>0.19318181818181818</v>
      </c>
      <c r="D38" s="36">
        <v>50</v>
      </c>
      <c r="E38" s="2">
        <f>IF(OR(ISERROR(D38/D17), ISBLANK(D38)), "", D38/D17)</f>
        <v>0.24390243902439024</v>
      </c>
      <c r="F38" s="36">
        <v>50</v>
      </c>
      <c r="G38" s="2">
        <f>IF(OR(ISERROR(F38/F17), ISBLANK(F38)), "", F38/F17)</f>
        <v>0.22727272727272727</v>
      </c>
      <c r="H38" s="36">
        <v>43</v>
      </c>
      <c r="I38" s="2">
        <f>IF(OR(ISERROR(H38/H17), ISBLANK(H38)), "", H38/H17)</f>
        <v>0.23626373626373626</v>
      </c>
      <c r="J38" s="73">
        <f t="shared" si="0"/>
        <v>0.89910089910089919</v>
      </c>
      <c r="K38" s="76">
        <f t="shared" si="1"/>
        <v>4.3081918081918076</v>
      </c>
      <c r="L38" s="13"/>
      <c r="M38" s="124"/>
      <c r="N38" s="124"/>
      <c r="O38" s="124"/>
      <c r="P38" s="124"/>
      <c r="Q38" s="124"/>
    </row>
    <row r="39" spans="1:17" x14ac:dyDescent="0.25">
      <c r="A39" s="68" t="s">
        <v>85</v>
      </c>
      <c r="B39" s="69"/>
      <c r="C39" s="71">
        <f>IFERROR((C38-C37)*100, "")</f>
        <v>-6.6203847347192033</v>
      </c>
      <c r="D39" s="70"/>
      <c r="E39" s="71">
        <f>IFERROR((E38-E37)*100, "")</f>
        <v>-4.9612919337384485</v>
      </c>
      <c r="F39" s="70"/>
      <c r="G39" s="71">
        <f>IFERROR((G38-G37)*100, "")</f>
        <v>-4.6536796536796574</v>
      </c>
      <c r="H39" s="70"/>
      <c r="I39" s="71">
        <f>IFERROR((I38-I37)*100, "")</f>
        <v>-6.5958485958485973</v>
      </c>
      <c r="J39" s="83"/>
      <c r="K39" s="84"/>
      <c r="L39" s="13"/>
      <c r="M39" s="124"/>
      <c r="N39" s="124"/>
      <c r="O39" s="124"/>
      <c r="P39" s="124"/>
      <c r="Q39" s="124"/>
    </row>
    <row r="40" spans="1:17" ht="15" customHeight="1" x14ac:dyDescent="0.25">
      <c r="A40" s="30" t="s">
        <v>56</v>
      </c>
      <c r="B40" s="97"/>
      <c r="C40" s="4"/>
      <c r="D40" s="101"/>
      <c r="E40" s="4"/>
      <c r="F40" s="101"/>
      <c r="G40" s="4"/>
      <c r="H40" s="101"/>
      <c r="I40" s="4"/>
      <c r="J40" s="11"/>
      <c r="K40" s="12"/>
      <c r="L40" s="13"/>
      <c r="M40" s="124"/>
      <c r="N40" s="124"/>
      <c r="O40" s="124"/>
      <c r="P40" s="124"/>
      <c r="Q40" s="124"/>
    </row>
    <row r="41" spans="1:17" x14ac:dyDescent="0.25">
      <c r="A41" s="24" t="str">
        <f>A$19</f>
        <v>White</v>
      </c>
      <c r="B41" s="33">
        <v>106</v>
      </c>
      <c r="C41" s="2">
        <f>IF(OR(ISERROR(B41/B19), ISBLANK(B41)), "", B41/B19)</f>
        <v>0.26903553299492383</v>
      </c>
      <c r="D41" s="36">
        <v>112</v>
      </c>
      <c r="E41" s="2">
        <f>IF(OR(ISERROR(D41/D19), ISBLANK(D41)), "", D41/D19)</f>
        <v>0.30270270270270272</v>
      </c>
      <c r="F41" s="36">
        <v>91</v>
      </c>
      <c r="G41" s="2">
        <f>IF(OR(ISERROR(F41/F19), ISBLANK(F41)), "", F41/F19)</f>
        <v>0.27914110429447853</v>
      </c>
      <c r="H41" s="36">
        <v>92</v>
      </c>
      <c r="I41" s="2">
        <f>IF(OR(ISERROR(H41/H19), ISBLANK(H41)), "", H41/H19)</f>
        <v>0.32624113475177308</v>
      </c>
      <c r="J41" s="73">
        <f t="shared" ref="J41:J43" si="2">IFERROR((I41-G41)*100,"")</f>
        <v>4.7100030457294553</v>
      </c>
      <c r="K41" s="76">
        <f t="shared" ref="K41:K43" si="3">IFERROR((I41-C41)*100,"")</f>
        <v>5.7205601756849243</v>
      </c>
      <c r="L41" s="13"/>
      <c r="M41" s="13"/>
      <c r="N41" s="13"/>
      <c r="O41" s="13"/>
      <c r="P41" s="13"/>
      <c r="Q41" s="13"/>
    </row>
    <row r="42" spans="1:17" x14ac:dyDescent="0.25">
      <c r="A42" s="24" t="str">
        <f>A$20</f>
        <v>Black</v>
      </c>
      <c r="B42" s="33">
        <v>3</v>
      </c>
      <c r="C42" s="2">
        <f t="shared" ref="C42:E43" si="4">IF(OR(ISERROR(B42/B20), ISBLANK(B42)), "", B42/B20)</f>
        <v>3.3707865168539325E-2</v>
      </c>
      <c r="D42" s="36">
        <v>3</v>
      </c>
      <c r="E42" s="2">
        <f t="shared" si="4"/>
        <v>4.7619047619047616E-2</v>
      </c>
      <c r="F42" s="36">
        <v>7</v>
      </c>
      <c r="G42" s="2">
        <f t="shared" ref="G42" si="5">IF(OR(ISERROR(F42/F20), ISBLANK(F42)), "", F42/F20)</f>
        <v>9.8591549295774641E-2</v>
      </c>
      <c r="H42" s="36">
        <v>6</v>
      </c>
      <c r="I42" s="2">
        <f t="shared" ref="I42" si="6">IF(OR(ISERROR(H42/H20), ISBLANK(H42)), "", H42/H20)</f>
        <v>0.1</v>
      </c>
      <c r="J42" s="73">
        <f t="shared" si="2"/>
        <v>0.14084507042253641</v>
      </c>
      <c r="K42" s="76">
        <f t="shared" si="3"/>
        <v>6.6292134831460681</v>
      </c>
      <c r="L42" s="13"/>
      <c r="M42" s="107" t="s">
        <v>54</v>
      </c>
      <c r="N42" s="107"/>
      <c r="O42" s="107"/>
      <c r="P42" s="107"/>
      <c r="Q42" s="107"/>
    </row>
    <row r="43" spans="1:17" ht="15" customHeight="1" x14ac:dyDescent="0.25">
      <c r="A43" s="24" t="str">
        <f>A$21</f>
        <v>Hispanic</v>
      </c>
      <c r="B43" s="33">
        <v>2</v>
      </c>
      <c r="C43" s="2">
        <f t="shared" si="4"/>
        <v>0.10526315789473684</v>
      </c>
      <c r="D43" s="36">
        <v>5</v>
      </c>
      <c r="E43" s="2">
        <f t="shared" si="4"/>
        <v>0.21739130434782608</v>
      </c>
      <c r="F43" s="36">
        <v>6</v>
      </c>
      <c r="G43" s="2">
        <f t="shared" ref="G43" si="7">IF(OR(ISERROR(F43/F21), ISBLANK(F43)), "", F43/F21)</f>
        <v>0.2857142857142857</v>
      </c>
      <c r="H43" s="36">
        <v>6</v>
      </c>
      <c r="I43" s="2">
        <f t="shared" ref="I43" si="8">IF(OR(ISERROR(H43/H21), ISBLANK(H43)), "", H43/H21)</f>
        <v>0.27272727272727271</v>
      </c>
      <c r="J43" s="73">
        <f t="shared" si="2"/>
        <v>-1.2987012987012991</v>
      </c>
      <c r="K43" s="76">
        <f t="shared" si="3"/>
        <v>16.746411483253588</v>
      </c>
      <c r="L43" s="13"/>
      <c r="M43" s="107"/>
      <c r="N43" s="107"/>
      <c r="O43" s="107"/>
      <c r="P43" s="107"/>
      <c r="Q43" s="107"/>
    </row>
    <row r="44" spans="1:17" ht="15" customHeight="1" x14ac:dyDescent="0.25">
      <c r="A44" s="89" t="s">
        <v>85</v>
      </c>
      <c r="B44" s="87"/>
      <c r="C44" s="78"/>
      <c r="D44" s="88"/>
      <c r="E44" s="78"/>
      <c r="F44" s="88"/>
      <c r="G44" s="78"/>
      <c r="H44" s="88"/>
      <c r="I44" s="78"/>
      <c r="J44" s="79"/>
      <c r="K44" s="80"/>
      <c r="L44" s="13"/>
      <c r="M44" s="67"/>
      <c r="N44" s="67"/>
      <c r="O44" s="67"/>
      <c r="P44" s="67"/>
      <c r="Q44" s="67"/>
    </row>
    <row r="45" spans="1:17" ht="15" customHeight="1" x14ac:dyDescent="0.25">
      <c r="A45" s="90" t="str">
        <f>IF(OR(A41 = "( - select group -)", A42 = "( - select group -)"), "", CONCATENATE(A41, " vs ", A42))</f>
        <v>White vs Black</v>
      </c>
      <c r="B45" s="81"/>
      <c r="C45" s="91">
        <f>IFERROR((C42-C41)*100, "")</f>
        <v>-23.532766782638451</v>
      </c>
      <c r="D45" s="82"/>
      <c r="E45" s="91">
        <f>IFERROR((E42-E41)*100, "")</f>
        <v>-25.508365508365511</v>
      </c>
      <c r="F45" s="82"/>
      <c r="G45" s="91">
        <f>IFERROR((G42-G41)*100, "")</f>
        <v>-18.054955499870388</v>
      </c>
      <c r="H45" s="82"/>
      <c r="I45" s="91">
        <f>IFERROR((I42-I41)*100, "")</f>
        <v>-22.624113475177307</v>
      </c>
      <c r="J45" s="85"/>
      <c r="K45" s="86"/>
      <c r="L45" s="13"/>
      <c r="M45" s="107" t="s">
        <v>55</v>
      </c>
      <c r="N45" s="107"/>
      <c r="O45" s="107"/>
      <c r="P45" s="107"/>
      <c r="Q45" s="107"/>
    </row>
    <row r="46" spans="1:17" ht="15" customHeight="1" x14ac:dyDescent="0.25">
      <c r="A46" s="90" t="str">
        <f>IF(OR(A41 = "( - select group -)", A43 = "( - select group -)"), "", CONCATENATE(A41, " vs ", A43))</f>
        <v>White vs Hispanic</v>
      </c>
      <c r="B46" s="81"/>
      <c r="C46" s="91">
        <f>IFERROR((C43-C41)*100, "")</f>
        <v>-16.377237510018698</v>
      </c>
      <c r="D46" s="82"/>
      <c r="E46" s="91">
        <f>IFERROR((E43-E41)*100, "")</f>
        <v>-8.5311398354876644</v>
      </c>
      <c r="F46" s="82"/>
      <c r="G46" s="91">
        <f>IFERROR((G43-G41)*100, "")</f>
        <v>0.65731814198071725</v>
      </c>
      <c r="H46" s="82"/>
      <c r="I46" s="91">
        <f>IFERROR((I43-I41)*100, "")</f>
        <v>-5.3513862024500369</v>
      </c>
      <c r="J46" s="85"/>
      <c r="K46" s="86"/>
      <c r="L46" s="13"/>
      <c r="M46" s="107"/>
      <c r="N46" s="107"/>
      <c r="O46" s="107"/>
      <c r="P46" s="107"/>
      <c r="Q46" s="107"/>
    </row>
    <row r="47" spans="1:17" ht="15" customHeight="1" x14ac:dyDescent="0.25">
      <c r="A47" s="90" t="str">
        <f>IF(OR(A42 = "( - select group -)", A43 = "( - select group -)"), "", CONCATENATE(A42, " vs ", A43))</f>
        <v>Black vs Hispanic</v>
      </c>
      <c r="B47" s="81"/>
      <c r="C47" s="91">
        <f>IFERROR((C43-C42)*100, "")</f>
        <v>7.1555292726197512</v>
      </c>
      <c r="D47" s="82"/>
      <c r="E47" s="91">
        <f>IFERROR((E43-E42)*100, "")</f>
        <v>16.977225672877847</v>
      </c>
      <c r="F47" s="82"/>
      <c r="G47" s="91">
        <f>IFERROR((G43-G42)*100, "")</f>
        <v>18.712273641851105</v>
      </c>
      <c r="H47" s="82"/>
      <c r="I47" s="91">
        <f>IFERROR((I43-I42)*100, "")</f>
        <v>17.27272727272727</v>
      </c>
      <c r="J47" s="85"/>
      <c r="K47" s="86"/>
      <c r="L47" s="13"/>
      <c r="M47" s="107"/>
      <c r="N47" s="107"/>
      <c r="O47" s="107"/>
      <c r="P47" s="107"/>
      <c r="Q47" s="107"/>
    </row>
    <row r="48" spans="1:17" x14ac:dyDescent="0.25">
      <c r="A48" s="23" t="s">
        <v>13</v>
      </c>
      <c r="B48" s="94"/>
      <c r="C48" s="1"/>
      <c r="D48" s="98"/>
      <c r="E48" s="1"/>
      <c r="F48" s="98"/>
      <c r="G48" s="1"/>
      <c r="H48" s="98"/>
      <c r="I48" s="1"/>
      <c r="J48" s="11"/>
      <c r="K48" s="12"/>
      <c r="L48" s="13"/>
      <c r="M48" s="107"/>
      <c r="N48" s="107"/>
      <c r="O48" s="107"/>
      <c r="P48" s="107"/>
      <c r="Q48" s="107"/>
    </row>
    <row r="49" spans="1:17" ht="15" customHeight="1" x14ac:dyDescent="0.25">
      <c r="A49" s="24" t="s">
        <v>14</v>
      </c>
      <c r="B49" s="33">
        <v>53</v>
      </c>
      <c r="C49" s="2">
        <f>IF(OR(ISERROR(B49/B23), ISBLANK(B49)), "", B49/B23)</f>
        <v>0.18794326241134751</v>
      </c>
      <c r="D49" s="36">
        <v>52</v>
      </c>
      <c r="E49" s="2">
        <f>IF(OR(ISERROR(D49/D23), ISBLANK(D49)), "", D49/D23)</f>
        <v>0.21224489795918366</v>
      </c>
      <c r="F49" s="36">
        <v>51</v>
      </c>
      <c r="G49" s="2">
        <f>IF(OR(ISERROR(F49/F23), ISBLANK(F49)), "", F49/F23)</f>
        <v>0.2</v>
      </c>
      <c r="H49" s="36">
        <v>43</v>
      </c>
      <c r="I49" s="2">
        <f>IF(OR(ISERROR(H49/H23), ISBLANK(H49)), "", H49/H23)</f>
        <v>0.22872340425531915</v>
      </c>
      <c r="J49" s="73">
        <f t="shared" ref="J49:J50" si="9">IFERROR((I49-G49)*100,"")</f>
        <v>2.8723404255319136</v>
      </c>
      <c r="K49" s="76">
        <f t="shared" ref="K49:K50" si="10">IFERROR((I49-C49)*100,"")</f>
        <v>4.0780141843971638</v>
      </c>
      <c r="L49" s="13"/>
      <c r="M49" s="107"/>
      <c r="N49" s="107"/>
      <c r="O49" s="107"/>
      <c r="P49" s="107"/>
      <c r="Q49" s="107"/>
    </row>
    <row r="50" spans="1:17" ht="15" customHeight="1" x14ac:dyDescent="0.25">
      <c r="A50" s="24" t="s">
        <v>15</v>
      </c>
      <c r="B50" s="33">
        <v>74</v>
      </c>
      <c r="C50" s="2">
        <f>IF(OR(ISERROR(B50/B24), ISBLANK(B50)), "", B50/B24)</f>
        <v>0.2690909090909091</v>
      </c>
      <c r="D50" s="36">
        <v>84</v>
      </c>
      <c r="E50" s="2">
        <f>IF(OR(ISERROR(D50/D24), ISBLANK(D50)), "", D50/D24)</f>
        <v>0.33201581027667987</v>
      </c>
      <c r="F50" s="36">
        <v>68</v>
      </c>
      <c r="G50" s="2">
        <f>IF(OR(ISERROR(F50/F24), ISBLANK(F50)), "", F50/F24)</f>
        <v>0.31336405529953915</v>
      </c>
      <c r="H50" s="36">
        <v>68</v>
      </c>
      <c r="I50" s="2">
        <f>IF(OR(ISERROR(H50/H24), ISBLANK(H50)), "", H50/H24)</f>
        <v>0.31050228310502281</v>
      </c>
      <c r="J50" s="73">
        <f t="shared" si="9"/>
        <v>-0.28617721945163321</v>
      </c>
      <c r="K50" s="76">
        <f t="shared" si="10"/>
        <v>4.1411374014113713</v>
      </c>
      <c r="L50" s="13"/>
      <c r="M50" s="14"/>
      <c r="N50" s="14"/>
      <c r="O50" s="14"/>
      <c r="P50" s="14"/>
      <c r="Q50" s="14"/>
    </row>
    <row r="51" spans="1:17" ht="15" customHeight="1" x14ac:dyDescent="0.25">
      <c r="A51" s="68" t="s">
        <v>85</v>
      </c>
      <c r="B51" s="69"/>
      <c r="C51" s="71">
        <f>IFERROR((C50-C49)*100, "")</f>
        <v>8.1147646679561589</v>
      </c>
      <c r="D51" s="70"/>
      <c r="E51" s="71">
        <f>IFERROR((E50-E49)*100, "")</f>
        <v>11.97709123174962</v>
      </c>
      <c r="F51" s="70"/>
      <c r="G51" s="71">
        <f>IFERROR((G50-G49)*100, "")</f>
        <v>11.336405529953913</v>
      </c>
      <c r="H51" s="70"/>
      <c r="I51" s="71">
        <f>IFERROR((I50-I49)*100, "")</f>
        <v>8.1778878849703673</v>
      </c>
      <c r="J51" s="83"/>
      <c r="K51" s="84"/>
      <c r="L51" s="13"/>
      <c r="M51" s="117" t="s">
        <v>96</v>
      </c>
      <c r="N51" s="117"/>
      <c r="O51" s="117"/>
      <c r="P51" s="117"/>
      <c r="Q51" s="117"/>
    </row>
    <row r="52" spans="1:17" x14ac:dyDescent="0.25">
      <c r="A52" s="23" t="s">
        <v>59</v>
      </c>
      <c r="B52" s="94"/>
      <c r="C52" s="1"/>
      <c r="D52" s="98"/>
      <c r="E52" s="1"/>
      <c r="F52" s="98"/>
      <c r="G52" s="1"/>
      <c r="H52" s="98"/>
      <c r="I52" s="1"/>
      <c r="J52" s="11"/>
      <c r="K52" s="12"/>
      <c r="L52" s="13"/>
      <c r="M52" s="117"/>
      <c r="N52" s="117"/>
      <c r="O52" s="117"/>
      <c r="P52" s="117"/>
      <c r="Q52" s="117"/>
    </row>
    <row r="53" spans="1:17" x14ac:dyDescent="0.25">
      <c r="A53" s="24" t="s">
        <v>60</v>
      </c>
      <c r="B53" s="33"/>
      <c r="C53" s="2" t="str">
        <f>IF(OR(ISERROR(B53/B26), ISBLANK(B53)), "", B53/B26)</f>
        <v/>
      </c>
      <c r="D53" s="36"/>
      <c r="E53" s="2" t="str">
        <f>IF(OR(ISERROR(D53/D26), ISBLANK(D53)), "", D53/D26)</f>
        <v/>
      </c>
      <c r="F53" s="36"/>
      <c r="G53" s="2" t="str">
        <f>IF(OR(ISERROR(F53/F26), ISBLANK(F53)), "", F53/F26)</f>
        <v/>
      </c>
      <c r="H53" s="36"/>
      <c r="I53" s="2" t="str">
        <f>IF(OR(ISERROR(H53/H26), ISBLANK(H53)), "", H53/H26)</f>
        <v/>
      </c>
      <c r="J53" s="73" t="str">
        <f>IFERROR((I53-G53)*100,"")</f>
        <v/>
      </c>
      <c r="K53" s="76" t="str">
        <f t="shared" ref="K53:K54" si="11">IFERROR((I53-C53)*100,"")</f>
        <v/>
      </c>
      <c r="L53" s="13"/>
      <c r="M53" s="117"/>
      <c r="N53" s="117"/>
      <c r="O53" s="117"/>
      <c r="P53" s="117"/>
      <c r="Q53" s="117"/>
    </row>
    <row r="54" spans="1:17" x14ac:dyDescent="0.25">
      <c r="A54" s="27" t="s">
        <v>61</v>
      </c>
      <c r="B54" s="34"/>
      <c r="C54" s="3" t="str">
        <f>IF(OR(ISERROR(B54/B27), ISBLANK(B54)), "", B54/B27)</f>
        <v/>
      </c>
      <c r="D54" s="37"/>
      <c r="E54" s="3" t="str">
        <f>IF(OR(ISERROR(D54/D27), ISBLANK(D54)), "", D54/D27)</f>
        <v/>
      </c>
      <c r="F54" s="37"/>
      <c r="G54" s="3" t="str">
        <f>IF(OR(ISERROR(F54/F27), ISBLANK(F54)), "", F54/F27)</f>
        <v/>
      </c>
      <c r="H54" s="37"/>
      <c r="I54" s="3" t="str">
        <f>IF(OR(ISERROR(H54/H27), ISBLANK(H54)), "", H54/H27)</f>
        <v/>
      </c>
      <c r="J54" s="92" t="str">
        <f>IFERROR((I54-G54)*100,"")</f>
        <v/>
      </c>
      <c r="K54" s="93" t="str">
        <f t="shared" si="11"/>
        <v/>
      </c>
      <c r="L54" s="13"/>
      <c r="M54" s="117"/>
      <c r="N54" s="117"/>
      <c r="O54" s="117"/>
      <c r="P54" s="117"/>
      <c r="Q54" s="117"/>
    </row>
    <row r="55" spans="1:17" x14ac:dyDescent="0.25">
      <c r="A55" s="68" t="s">
        <v>85</v>
      </c>
      <c r="B55" s="69"/>
      <c r="C55" s="71" t="str">
        <f>IFERROR((C54-C53)*100, "")</f>
        <v/>
      </c>
      <c r="D55" s="70"/>
      <c r="E55" s="71" t="str">
        <f>IFERROR((E54-E53)*100, "")</f>
        <v/>
      </c>
      <c r="F55" s="70"/>
      <c r="G55" s="71" t="str">
        <f>IFERROR((G54-G53)*100, "")</f>
        <v/>
      </c>
      <c r="H55" s="70"/>
      <c r="I55" s="71" t="str">
        <f>IFERROR((I54-I53)*100, "")</f>
        <v/>
      </c>
      <c r="J55" s="83"/>
      <c r="K55" s="84"/>
      <c r="L55" s="13"/>
      <c r="M55" s="67"/>
      <c r="N55" s="67"/>
      <c r="O55" s="67"/>
      <c r="P55" s="67"/>
      <c r="Q55" s="67"/>
    </row>
    <row r="56" spans="1:17" x14ac:dyDescent="0.25">
      <c r="A56" s="23" t="s">
        <v>62</v>
      </c>
      <c r="B56" s="94"/>
      <c r="C56" s="1"/>
      <c r="D56" s="98"/>
      <c r="E56" s="1"/>
      <c r="F56" s="98"/>
      <c r="G56" s="1"/>
      <c r="H56" s="98"/>
      <c r="I56" s="1"/>
      <c r="J56" s="11"/>
      <c r="K56" s="12"/>
      <c r="L56" s="13"/>
      <c r="M56" s="13"/>
      <c r="N56" s="13"/>
      <c r="O56" s="13"/>
      <c r="P56" s="13"/>
      <c r="Q56" s="13"/>
    </row>
    <row r="57" spans="1:17" x14ac:dyDescent="0.25">
      <c r="A57" s="24" t="s">
        <v>63</v>
      </c>
      <c r="B57" s="33">
        <v>77</v>
      </c>
      <c r="C57" s="2">
        <f>IF(OR(ISERROR(B57/B29), ISBLANK(B57)), "", B57/B29)</f>
        <v>0.20209973753280841</v>
      </c>
      <c r="D57" s="36">
        <v>85</v>
      </c>
      <c r="E57" s="2">
        <f>IF(OR(ISERROR(D57/D29), ISBLANK(D57)), "", D57/D29)</f>
        <v>0.24011299435028249</v>
      </c>
      <c r="F57" s="36">
        <v>64</v>
      </c>
      <c r="G57" s="2">
        <f>IF(OR(ISERROR(F57/F29), ISBLANK(F57)), "", F57/F29)</f>
        <v>0.21404682274247491</v>
      </c>
      <c r="H57" s="36">
        <v>57</v>
      </c>
      <c r="I57" s="2">
        <f>IF(OR(ISERROR(H57/H29), ISBLANK(H57)), "", H57/H29)</f>
        <v>0.22265625</v>
      </c>
      <c r="J57" s="73">
        <f t="shared" ref="J57:J58" si="12">IFERROR((I57-G57)*100,"")</f>
        <v>0.86094272575250874</v>
      </c>
      <c r="K57" s="76">
        <f t="shared" ref="K57:K58" si="13">IFERROR((I57-C57)*100,"")</f>
        <v>2.055651246719159</v>
      </c>
      <c r="L57" s="13"/>
      <c r="M57" s="13"/>
      <c r="N57" s="13"/>
      <c r="O57" s="13"/>
      <c r="P57" s="13"/>
      <c r="Q57" s="13"/>
    </row>
    <row r="58" spans="1:17" x14ac:dyDescent="0.25">
      <c r="A58" s="27" t="s">
        <v>64</v>
      </c>
      <c r="B58" s="34">
        <v>50</v>
      </c>
      <c r="C58" s="3">
        <f>IF(OR(ISERROR(B58/B30), ISBLANK(B58)), "", B58/B30)</f>
        <v>0.28409090909090912</v>
      </c>
      <c r="D58" s="37">
        <v>51</v>
      </c>
      <c r="E58" s="3">
        <f>IF(OR(ISERROR(D58/D30), ISBLANK(D58)), "", D58/D30)</f>
        <v>0.35416666666666669</v>
      </c>
      <c r="F58" s="37">
        <v>55</v>
      </c>
      <c r="G58" s="3">
        <f>IF(OR(ISERROR(F58/F30), ISBLANK(F58)), "", F58/F30)</f>
        <v>0.31791907514450868</v>
      </c>
      <c r="H58" s="37">
        <v>54</v>
      </c>
      <c r="I58" s="3">
        <f>IF(OR(ISERROR(H58/H30), ISBLANK(H58)), "", H58/H30)</f>
        <v>0.35761589403973509</v>
      </c>
      <c r="J58" s="92">
        <f t="shared" si="12"/>
        <v>3.9696818895226418</v>
      </c>
      <c r="K58" s="93">
        <f t="shared" si="13"/>
        <v>7.3524984948825978</v>
      </c>
      <c r="L58" s="13"/>
      <c r="M58" s="13"/>
      <c r="N58" s="13"/>
      <c r="O58" s="13"/>
      <c r="P58" s="13"/>
      <c r="Q58" s="13"/>
    </row>
    <row r="59" spans="1:17" x14ac:dyDescent="0.25">
      <c r="A59" s="68" t="s">
        <v>85</v>
      </c>
      <c r="B59" s="69"/>
      <c r="C59" s="71">
        <f>IFERROR((C58-C57)*100, "")</f>
        <v>8.1991171558100699</v>
      </c>
      <c r="D59" s="70"/>
      <c r="E59" s="71">
        <f>IFERROR((E58-E57)*100, "")</f>
        <v>11.405367231638419</v>
      </c>
      <c r="F59" s="70"/>
      <c r="G59" s="71">
        <f>IFERROR((G58-G57)*100, "")</f>
        <v>10.387225240203376</v>
      </c>
      <c r="H59" s="70"/>
      <c r="I59" s="71">
        <f>IFERROR((I58-I57)*100, "")</f>
        <v>13.49596440397351</v>
      </c>
      <c r="J59" s="83"/>
      <c r="K59" s="84"/>
      <c r="L59" s="13"/>
      <c r="M59" s="13"/>
      <c r="N59" s="13"/>
      <c r="O59" s="13"/>
      <c r="P59" s="13"/>
      <c r="Q59" s="13"/>
    </row>
    <row r="60" spans="1:17" x14ac:dyDescent="0.25">
      <c r="A60" s="23" t="s">
        <v>65</v>
      </c>
      <c r="B60" s="94"/>
      <c r="C60" s="1"/>
      <c r="D60" s="98"/>
      <c r="E60" s="1"/>
      <c r="F60" s="98"/>
      <c r="G60" s="1"/>
      <c r="H60" s="98"/>
      <c r="I60" s="1"/>
      <c r="J60" s="11"/>
      <c r="K60" s="12"/>
      <c r="L60" s="13"/>
      <c r="M60" s="13"/>
      <c r="N60" s="13"/>
      <c r="O60" s="13"/>
      <c r="P60" s="13"/>
      <c r="Q60" s="13"/>
    </row>
    <row r="61" spans="1:17" x14ac:dyDescent="0.25">
      <c r="A61" s="24" t="str">
        <f>A$32</f>
        <v>full-time</v>
      </c>
      <c r="B61" s="33">
        <v>115</v>
      </c>
      <c r="C61" s="2">
        <f>IF(OR(ISERROR(B61/B32), ISBLANK(B61)), "", B61/B32)</f>
        <v>0.33236994219653176</v>
      </c>
      <c r="D61" s="36">
        <v>128</v>
      </c>
      <c r="E61" s="2">
        <f>IF(OR(ISERROR(D61/D32), ISBLANK(D61)), "", D61/D32)</f>
        <v>0.37536656891495601</v>
      </c>
      <c r="F61" s="36">
        <v>112</v>
      </c>
      <c r="G61" s="2">
        <f>IF(OR(ISERROR(F61/F32), ISBLANK(F61)), "", F61/F32)</f>
        <v>0.35</v>
      </c>
      <c r="H61" s="36">
        <v>104</v>
      </c>
      <c r="I61" s="2">
        <f>IF(OR(ISERROR(H61/H32), ISBLANK(H61)), "", H61/H32)</f>
        <v>0.36619718309859156</v>
      </c>
      <c r="J61" s="73">
        <f t="shared" ref="J61:J62" si="14">IFERROR((I61-G61)*100,"")</f>
        <v>1.6197183098591583</v>
      </c>
      <c r="K61" s="76">
        <f t="shared" ref="K61:K62" si="15">IFERROR((I61-C61)*100,"")</f>
        <v>3.3827240902059796</v>
      </c>
      <c r="L61" s="13"/>
      <c r="M61" s="13"/>
      <c r="N61" s="13"/>
      <c r="O61" s="13"/>
      <c r="P61" s="13"/>
      <c r="Q61" s="13"/>
    </row>
    <row r="62" spans="1:17" x14ac:dyDescent="0.25">
      <c r="A62" s="27" t="str">
        <f>A$33</f>
        <v>Not full-time</v>
      </c>
      <c r="B62" s="34">
        <v>12</v>
      </c>
      <c r="C62" s="3">
        <f>IF(OR(ISERROR(B62/B33), ISBLANK(B62)), "", B62/B33)</f>
        <v>5.6872037914691941E-2</v>
      </c>
      <c r="D62" s="37">
        <v>8</v>
      </c>
      <c r="E62" s="3">
        <f>IF(OR(ISERROR(D62/D33), ISBLANK(D62)), "", D62/D33)</f>
        <v>5.0955414012738856E-2</v>
      </c>
      <c r="F62" s="37">
        <v>7</v>
      </c>
      <c r="G62" s="3">
        <f>IF(OR(ISERROR(F62/F33), ISBLANK(F62)), "", F62/F33)</f>
        <v>4.6052631578947366E-2</v>
      </c>
      <c r="H62" s="37">
        <v>7</v>
      </c>
      <c r="I62" s="3">
        <f>IF(OR(ISERROR(H62/H33), ISBLANK(H62)), "", H62/H33)</f>
        <v>5.6910569105691054E-2</v>
      </c>
      <c r="J62" s="92">
        <f t="shared" si="14"/>
        <v>1.0857937526743688</v>
      </c>
      <c r="K62" s="93">
        <f t="shared" si="15"/>
        <v>3.8531190999113729E-3</v>
      </c>
      <c r="L62" s="13"/>
      <c r="M62" s="13"/>
      <c r="N62" s="13"/>
      <c r="O62" s="13"/>
      <c r="P62" s="13"/>
      <c r="Q62" s="13"/>
    </row>
    <row r="63" spans="1:17" x14ac:dyDescent="0.25">
      <c r="A63" s="68" t="s">
        <v>85</v>
      </c>
      <c r="B63" s="69"/>
      <c r="C63" s="71">
        <f>IFERROR((C62-C61)*100, "")</f>
        <v>-27.549790428183986</v>
      </c>
      <c r="D63" s="70"/>
      <c r="E63" s="71">
        <f>IFERROR((E62-E61)*100, "")</f>
        <v>-32.441115490221719</v>
      </c>
      <c r="F63" s="70"/>
      <c r="G63" s="71">
        <f>IFERROR((G62-G61)*100, "")</f>
        <v>-30.394736842105264</v>
      </c>
      <c r="H63" s="70"/>
      <c r="I63" s="71">
        <f>IFERROR((I62-I61)*100, "")</f>
        <v>-30.928661399290053</v>
      </c>
      <c r="J63" s="83"/>
      <c r="K63" s="84"/>
      <c r="L63" s="13"/>
      <c r="M63" s="13"/>
      <c r="N63" s="13"/>
      <c r="O63" s="13"/>
      <c r="P63" s="13"/>
      <c r="Q63" s="13"/>
    </row>
    <row r="64" spans="1:17" x14ac:dyDescent="0.25">
      <c r="A64" s="31" t="s">
        <v>94</v>
      </c>
      <c r="B64" s="96"/>
      <c r="C64" s="9"/>
      <c r="D64" s="100"/>
      <c r="E64" s="9"/>
      <c r="F64" s="100"/>
      <c r="G64" s="9"/>
      <c r="H64" s="100"/>
      <c r="I64" s="9"/>
      <c r="J64" s="38"/>
      <c r="K64" s="39"/>
      <c r="L64" s="13"/>
      <c r="M64" s="58" t="s">
        <v>29</v>
      </c>
      <c r="N64" s="13"/>
      <c r="O64" s="13"/>
      <c r="P64" s="13"/>
      <c r="Q64" s="13"/>
    </row>
    <row r="65" spans="1:17" ht="15" customHeight="1" x14ac:dyDescent="0.25">
      <c r="A65" s="20" t="s">
        <v>8</v>
      </c>
      <c r="B65" s="32">
        <v>215</v>
      </c>
      <c r="C65" s="5">
        <f>IF(OR(ISERROR(B65/B14), ISBLANK(B65)), "", B65/B14)</f>
        <v>0.3859964093357271</v>
      </c>
      <c r="D65" s="35">
        <v>236</v>
      </c>
      <c r="E65" s="5">
        <f>IF(OR(ISERROR(D65/D14), ISBLANK(D65)), "", D65/D14)</f>
        <v>0.47389558232931728</v>
      </c>
      <c r="F65" s="35">
        <v>225</v>
      </c>
      <c r="G65" s="5">
        <f>IF(OR(ISERROR(F65/F14), ISBLANK(F65)), "", F65/F14)</f>
        <v>0.47669491525423729</v>
      </c>
      <c r="H65" s="35">
        <v>209</v>
      </c>
      <c r="I65" s="5">
        <f>IF(OR(ISERROR(H65/H14), ISBLANK(H65)), "", H65/H14)</f>
        <v>0.51351351351351349</v>
      </c>
      <c r="J65" s="72">
        <f>IFERROR((I65-G65)*100,"")</f>
        <v>3.681859825927619</v>
      </c>
      <c r="K65" s="74">
        <f>IFERROR((I65-C65)*100,"")</f>
        <v>12.751710417778639</v>
      </c>
      <c r="L65" s="13"/>
      <c r="M65" s="124" t="s">
        <v>102</v>
      </c>
      <c r="N65" s="124"/>
      <c r="O65" s="124"/>
      <c r="P65" s="124"/>
      <c r="Q65" s="124"/>
    </row>
    <row r="66" spans="1:17" ht="15" customHeight="1" x14ac:dyDescent="0.25">
      <c r="A66" s="23" t="s">
        <v>9</v>
      </c>
      <c r="B66" s="94"/>
      <c r="C66" s="1"/>
      <c r="D66" s="98"/>
      <c r="E66" s="1"/>
      <c r="F66" s="98"/>
      <c r="G66" s="1"/>
      <c r="H66" s="98"/>
      <c r="I66" s="1"/>
      <c r="J66" s="11"/>
      <c r="K66" s="75"/>
      <c r="L66" s="13"/>
      <c r="M66" s="124"/>
      <c r="N66" s="124"/>
      <c r="O66" s="124"/>
      <c r="P66" s="124"/>
      <c r="Q66" s="124"/>
    </row>
    <row r="67" spans="1:17" x14ac:dyDescent="0.25">
      <c r="A67" s="24" t="s">
        <v>10</v>
      </c>
      <c r="B67" s="33">
        <v>126</v>
      </c>
      <c r="C67" s="2">
        <f>IF(OR(ISERROR(B67/B16), ISBLANK(B67)), "", B67/B16)</f>
        <v>0.43003412969283278</v>
      </c>
      <c r="D67" s="36">
        <v>139</v>
      </c>
      <c r="E67" s="2">
        <f>IF(OR(ISERROR(D67/D16), ISBLANK(D67)), "", D67/D16)</f>
        <v>0.47440273037542663</v>
      </c>
      <c r="F67" s="36">
        <v>134</v>
      </c>
      <c r="G67" s="2">
        <f>IF(OR(ISERROR(F67/F16), ISBLANK(F67)), "", F67/F16)</f>
        <v>0.53174603174603174</v>
      </c>
      <c r="H67" s="36">
        <v>128</v>
      </c>
      <c r="I67" s="2">
        <f>IF(OR(ISERROR(H67/H16), ISBLANK(H67)), "", H67/H16)</f>
        <v>0.56888888888888889</v>
      </c>
      <c r="J67" s="73">
        <f t="shared" ref="J67:J68" si="16">IFERROR((I67-G67)*100,"")</f>
        <v>3.7142857142857144</v>
      </c>
      <c r="K67" s="76">
        <f t="shared" ref="K67:K68" si="17">IFERROR((I67-C67)*100,"")</f>
        <v>13.885475919605611</v>
      </c>
      <c r="L67" s="13"/>
      <c r="M67" s="124"/>
      <c r="N67" s="124"/>
      <c r="O67" s="124"/>
      <c r="P67" s="124"/>
      <c r="Q67" s="124"/>
    </row>
    <row r="68" spans="1:17" x14ac:dyDescent="0.25">
      <c r="A68" s="24" t="s">
        <v>11</v>
      </c>
      <c r="B68" s="33">
        <v>89</v>
      </c>
      <c r="C68" s="2">
        <f>IF(OR(ISERROR(B68/B17), ISBLANK(B68)), "", B68/B17)</f>
        <v>0.3371212121212121</v>
      </c>
      <c r="D68" s="36">
        <v>97</v>
      </c>
      <c r="E68" s="2">
        <f>IF(OR(ISERROR(D68/D17), ISBLANK(D68)), "", D68/D17)</f>
        <v>0.47317073170731705</v>
      </c>
      <c r="F68" s="36">
        <v>91</v>
      </c>
      <c r="G68" s="2">
        <f>IF(OR(ISERROR(F68/F17), ISBLANK(F68)), "", F68/F17)</f>
        <v>0.41363636363636364</v>
      </c>
      <c r="H68" s="36">
        <v>81</v>
      </c>
      <c r="I68" s="2">
        <f>IF(OR(ISERROR(H68/H17), ISBLANK(H68)), "", H68/H17)</f>
        <v>0.44505494505494503</v>
      </c>
      <c r="J68" s="73">
        <f t="shared" si="16"/>
        <v>3.1418581418581395</v>
      </c>
      <c r="K68" s="76">
        <f t="shared" si="17"/>
        <v>10.793373293373293</v>
      </c>
      <c r="L68" s="13"/>
      <c r="M68" s="124"/>
      <c r="N68" s="124"/>
      <c r="O68" s="124"/>
      <c r="P68" s="124"/>
      <c r="Q68" s="124"/>
    </row>
    <row r="69" spans="1:17" x14ac:dyDescent="0.25">
      <c r="A69" s="68" t="s">
        <v>85</v>
      </c>
      <c r="B69" s="69"/>
      <c r="C69" s="71">
        <f>IFERROR((C68-C67)*100, "")</f>
        <v>-9.2912917571620675</v>
      </c>
      <c r="D69" s="70"/>
      <c r="E69" s="71">
        <f>IFERROR((E68-E67)*100, "")</f>
        <v>-0.12319986681095796</v>
      </c>
      <c r="F69" s="70"/>
      <c r="G69" s="71">
        <f>IFERROR((G68-G67)*100, "")</f>
        <v>-11.810966810966811</v>
      </c>
      <c r="H69" s="70"/>
      <c r="I69" s="71">
        <f>IFERROR((I68-I67)*100, "")</f>
        <v>-12.383394383394386</v>
      </c>
      <c r="J69" s="83"/>
      <c r="K69" s="84"/>
      <c r="L69" s="13"/>
      <c r="M69" s="124"/>
      <c r="N69" s="124"/>
      <c r="O69" s="124"/>
      <c r="P69" s="124"/>
      <c r="Q69" s="124"/>
    </row>
    <row r="70" spans="1:17" ht="15" customHeight="1" x14ac:dyDescent="0.25">
      <c r="A70" s="30" t="s">
        <v>56</v>
      </c>
      <c r="B70" s="97"/>
      <c r="C70" s="4"/>
      <c r="D70" s="101"/>
      <c r="E70" s="4"/>
      <c r="F70" s="101"/>
      <c r="G70" s="4"/>
      <c r="H70" s="101"/>
      <c r="I70" s="4"/>
      <c r="J70" s="11"/>
      <c r="K70" s="12"/>
      <c r="L70" s="13"/>
      <c r="M70" s="124"/>
      <c r="N70" s="124"/>
      <c r="O70" s="124"/>
      <c r="P70" s="124"/>
      <c r="Q70" s="124"/>
    </row>
    <row r="71" spans="1:17" x14ac:dyDescent="0.25">
      <c r="A71" s="24" t="str">
        <f>A$19</f>
        <v>White</v>
      </c>
      <c r="B71" s="33">
        <v>172</v>
      </c>
      <c r="C71" s="2">
        <f>IF(OR(ISERROR(B71/B19), ISBLANK(B71)), "", B71/B19)</f>
        <v>0.43654822335025378</v>
      </c>
      <c r="D71" s="36">
        <v>189</v>
      </c>
      <c r="E71" s="2">
        <f>IF(OR(ISERROR(D71/D19), ISBLANK(D71)), "", D71/D19)</f>
        <v>0.51081081081081081</v>
      </c>
      <c r="F71" s="36">
        <v>175</v>
      </c>
      <c r="G71" s="2">
        <f>IF(OR(ISERROR(F71/F19), ISBLANK(F71)), "", F71/F19)</f>
        <v>0.53680981595092025</v>
      </c>
      <c r="H71" s="36">
        <v>160</v>
      </c>
      <c r="I71" s="2">
        <f>IF(OR(ISERROR(H71/H19), ISBLANK(H71)), "", H71/H19)</f>
        <v>0.56737588652482274</v>
      </c>
      <c r="J71" s="73">
        <f t="shared" ref="J71:J73" si="18">IFERROR((I71-G71)*100,"")</f>
        <v>3.0566070573902482</v>
      </c>
      <c r="K71" s="76">
        <f t="shared" ref="K71:K73" si="19">IFERROR((I71-C71)*100,"")</f>
        <v>13.082766317456896</v>
      </c>
      <c r="L71" s="13"/>
      <c r="M71" s="13"/>
      <c r="N71" s="13"/>
      <c r="O71" s="13"/>
      <c r="P71" s="13"/>
      <c r="Q71" s="13"/>
    </row>
    <row r="72" spans="1:17" x14ac:dyDescent="0.25">
      <c r="A72" s="24" t="str">
        <f>A$20</f>
        <v>Black</v>
      </c>
      <c r="B72" s="33">
        <v>14</v>
      </c>
      <c r="C72" s="2">
        <f t="shared" ref="C72:E73" si="20">IF(OR(ISERROR(B72/B20), ISBLANK(B72)), "", B72/B20)</f>
        <v>0.15730337078651685</v>
      </c>
      <c r="D72" s="36">
        <v>16</v>
      </c>
      <c r="E72" s="2">
        <f t="shared" si="20"/>
        <v>0.25396825396825395</v>
      </c>
      <c r="F72" s="36">
        <v>17</v>
      </c>
      <c r="G72" s="2">
        <f t="shared" ref="G72" si="21">IF(OR(ISERROR(F72/F20), ISBLANK(F72)), "", F72/F20)</f>
        <v>0.23943661971830985</v>
      </c>
      <c r="H72" s="36">
        <v>21</v>
      </c>
      <c r="I72" s="2">
        <f t="shared" ref="I72" si="22">IF(OR(ISERROR(H72/H20), ISBLANK(H72)), "", H72/H20)</f>
        <v>0.35</v>
      </c>
      <c r="J72" s="73">
        <f t="shared" si="18"/>
        <v>11.056338028169014</v>
      </c>
      <c r="K72" s="76">
        <f t="shared" si="19"/>
        <v>19.269662921348313</v>
      </c>
      <c r="L72" s="13"/>
      <c r="M72" s="107" t="s">
        <v>54</v>
      </c>
      <c r="N72" s="107"/>
      <c r="O72" s="107"/>
      <c r="P72" s="107"/>
      <c r="Q72" s="107"/>
    </row>
    <row r="73" spans="1:17" ht="15" customHeight="1" x14ac:dyDescent="0.25">
      <c r="A73" s="24" t="str">
        <f>A$21</f>
        <v>Hispanic</v>
      </c>
      <c r="B73" s="33">
        <v>4</v>
      </c>
      <c r="C73" s="2">
        <f t="shared" si="20"/>
        <v>0.21052631578947367</v>
      </c>
      <c r="D73" s="36">
        <v>10</v>
      </c>
      <c r="E73" s="2">
        <f t="shared" si="20"/>
        <v>0.43478260869565216</v>
      </c>
      <c r="F73" s="36">
        <v>8</v>
      </c>
      <c r="G73" s="2">
        <f t="shared" ref="G73" si="23">IF(OR(ISERROR(F73/F21), ISBLANK(F73)), "", F73/F21)</f>
        <v>0.38095238095238093</v>
      </c>
      <c r="H73" s="36">
        <v>13</v>
      </c>
      <c r="I73" s="2">
        <f t="shared" ref="I73" si="24">IF(OR(ISERROR(H73/H21), ISBLANK(H73)), "", H73/H21)</f>
        <v>0.59090909090909094</v>
      </c>
      <c r="J73" s="73">
        <f t="shared" si="18"/>
        <v>20.995670995671002</v>
      </c>
      <c r="K73" s="76">
        <f t="shared" si="19"/>
        <v>38.038277511961724</v>
      </c>
      <c r="L73" s="13"/>
      <c r="M73" s="107"/>
      <c r="N73" s="107"/>
      <c r="O73" s="107"/>
      <c r="P73" s="107"/>
      <c r="Q73" s="107"/>
    </row>
    <row r="74" spans="1:17" ht="15" customHeight="1" x14ac:dyDescent="0.25">
      <c r="A74" s="89" t="s">
        <v>85</v>
      </c>
      <c r="B74" s="87"/>
      <c r="C74" s="78"/>
      <c r="D74" s="88"/>
      <c r="E74" s="78"/>
      <c r="F74" s="88"/>
      <c r="G74" s="78"/>
      <c r="H74" s="88"/>
      <c r="I74" s="78"/>
      <c r="J74" s="79"/>
      <c r="K74" s="80"/>
      <c r="L74" s="13"/>
      <c r="M74" s="77"/>
      <c r="N74" s="77"/>
      <c r="O74" s="77"/>
      <c r="P74" s="77"/>
      <c r="Q74" s="77"/>
    </row>
    <row r="75" spans="1:17" ht="15" customHeight="1" x14ac:dyDescent="0.25">
      <c r="A75" s="90" t="str">
        <f>IF(OR(A71 = "( - select group -)", A72 = "( - select group -)"), "", CONCATENATE(A71, " vs ", A72))</f>
        <v>White vs Black</v>
      </c>
      <c r="B75" s="81"/>
      <c r="C75" s="91">
        <f>IFERROR((C72-C71)*100, "")</f>
        <v>-27.924485256373693</v>
      </c>
      <c r="D75" s="82"/>
      <c r="E75" s="91">
        <f>IFERROR((E72-E71)*100, "")</f>
        <v>-25.684255684255685</v>
      </c>
      <c r="F75" s="82"/>
      <c r="G75" s="91">
        <f>IFERROR((G72-G71)*100, "")</f>
        <v>-29.737319623261037</v>
      </c>
      <c r="H75" s="82"/>
      <c r="I75" s="91">
        <f>IFERROR((I72-I71)*100, "")</f>
        <v>-21.737588652482277</v>
      </c>
      <c r="J75" s="85"/>
      <c r="K75" s="86"/>
      <c r="L75" s="13"/>
      <c r="M75" s="107" t="s">
        <v>55</v>
      </c>
      <c r="N75" s="107"/>
      <c r="O75" s="107"/>
      <c r="P75" s="107"/>
      <c r="Q75" s="107"/>
    </row>
    <row r="76" spans="1:17" ht="15" customHeight="1" x14ac:dyDescent="0.25">
      <c r="A76" s="90" t="str">
        <f>IF(OR(A71 = "( - select group -)", A73 = "( - select group -)"), "", CONCATENATE(A71, " vs ", A73))</f>
        <v>White vs Hispanic</v>
      </c>
      <c r="B76" s="81"/>
      <c r="C76" s="91">
        <f>IFERROR((C73-C71)*100, "")</f>
        <v>-22.602190756078009</v>
      </c>
      <c r="D76" s="82"/>
      <c r="E76" s="91">
        <f>IFERROR((E73-E71)*100, "")</f>
        <v>-7.6028202115158647</v>
      </c>
      <c r="F76" s="82"/>
      <c r="G76" s="91">
        <f>IFERROR((G73-G71)*100, "")</f>
        <v>-15.585743499853933</v>
      </c>
      <c r="H76" s="82"/>
      <c r="I76" s="91">
        <f>IFERROR((I73-I71)*100, "")</f>
        <v>2.3533204384268203</v>
      </c>
      <c r="J76" s="85"/>
      <c r="K76" s="86"/>
      <c r="L76" s="13"/>
      <c r="M76" s="107"/>
      <c r="N76" s="107"/>
      <c r="O76" s="107"/>
      <c r="P76" s="107"/>
      <c r="Q76" s="107"/>
    </row>
    <row r="77" spans="1:17" ht="15" customHeight="1" x14ac:dyDescent="0.25">
      <c r="A77" s="90" t="str">
        <f>IF(OR(A72 = "( - select group -)", A73 = "( - select group -)"), "", CONCATENATE(A72, " vs ", A73))</f>
        <v>Black vs Hispanic</v>
      </c>
      <c r="B77" s="81"/>
      <c r="C77" s="91">
        <f>IFERROR((C73-C72)*100, "")</f>
        <v>5.3222945002956825</v>
      </c>
      <c r="D77" s="82"/>
      <c r="E77" s="91">
        <f>IFERROR((E73-E72)*100, "")</f>
        <v>18.08143547273982</v>
      </c>
      <c r="F77" s="82"/>
      <c r="G77" s="91">
        <f>IFERROR((G73-G72)*100, "")</f>
        <v>14.151576123407109</v>
      </c>
      <c r="H77" s="82"/>
      <c r="I77" s="91">
        <f>IFERROR((I73-I72)*100, "")</f>
        <v>24.090909090909097</v>
      </c>
      <c r="J77" s="85"/>
      <c r="K77" s="86"/>
      <c r="L77" s="13"/>
      <c r="M77" s="107"/>
      <c r="N77" s="107"/>
      <c r="O77" s="107"/>
      <c r="P77" s="107"/>
      <c r="Q77" s="107"/>
    </row>
    <row r="78" spans="1:17" x14ac:dyDescent="0.25">
      <c r="A78" s="23" t="s">
        <v>13</v>
      </c>
      <c r="B78" s="94"/>
      <c r="C78" s="1"/>
      <c r="D78" s="98"/>
      <c r="E78" s="1"/>
      <c r="F78" s="98"/>
      <c r="G78" s="1"/>
      <c r="H78" s="98"/>
      <c r="I78" s="1"/>
      <c r="J78" s="11"/>
      <c r="K78" s="12"/>
      <c r="L78" s="13"/>
      <c r="M78" s="107"/>
      <c r="N78" s="107"/>
      <c r="O78" s="107"/>
      <c r="P78" s="107"/>
      <c r="Q78" s="107"/>
    </row>
    <row r="79" spans="1:17" ht="15" customHeight="1" x14ac:dyDescent="0.25">
      <c r="A79" s="24" t="s">
        <v>14</v>
      </c>
      <c r="B79" s="33">
        <v>100</v>
      </c>
      <c r="C79" s="2">
        <f>IF(OR(ISERROR(B79/B23), ISBLANK(B79)), "", B79/B23)</f>
        <v>0.3546099290780142</v>
      </c>
      <c r="D79" s="36">
        <v>110</v>
      </c>
      <c r="E79" s="2">
        <f>IF(OR(ISERROR(D79/D23), ISBLANK(D79)), "", D79/D23)</f>
        <v>0.44897959183673469</v>
      </c>
      <c r="F79" s="36">
        <v>122</v>
      </c>
      <c r="G79" s="2">
        <f>IF(OR(ISERROR(F79/F23), ISBLANK(F79)), "", F79/F23)</f>
        <v>0.47843137254901963</v>
      </c>
      <c r="H79" s="36">
        <v>93</v>
      </c>
      <c r="I79" s="2">
        <f>IF(OR(ISERROR(H79/H23), ISBLANK(H79)), "", H79/H23)</f>
        <v>0.49468085106382981</v>
      </c>
      <c r="J79" s="73">
        <f t="shared" ref="J79:J80" si="25">IFERROR((I79-G79)*100,"")</f>
        <v>1.6249478514810178</v>
      </c>
      <c r="K79" s="76">
        <f t="shared" ref="K79:K80" si="26">IFERROR((I79-C79)*100,"")</f>
        <v>14.00709219858156</v>
      </c>
      <c r="L79" s="13"/>
      <c r="M79" s="107"/>
      <c r="N79" s="107"/>
      <c r="O79" s="107"/>
      <c r="P79" s="107"/>
      <c r="Q79" s="107"/>
    </row>
    <row r="80" spans="1:17" ht="15" customHeight="1" x14ac:dyDescent="0.25">
      <c r="A80" s="24" t="s">
        <v>15</v>
      </c>
      <c r="B80" s="33">
        <v>115</v>
      </c>
      <c r="C80" s="2">
        <f>IF(OR(ISERROR(B80/B24), ISBLANK(B80)), "", B80/B24)</f>
        <v>0.41818181818181815</v>
      </c>
      <c r="D80" s="36">
        <v>126</v>
      </c>
      <c r="E80" s="2">
        <f>IF(OR(ISERROR(D80/D24), ISBLANK(D80)), "", D80/D24)</f>
        <v>0.49802371541501977</v>
      </c>
      <c r="F80" s="36">
        <v>103</v>
      </c>
      <c r="G80" s="2">
        <f>IF(OR(ISERROR(F80/F24), ISBLANK(F80)), "", F80/F24)</f>
        <v>0.47465437788018433</v>
      </c>
      <c r="H80" s="36">
        <v>116</v>
      </c>
      <c r="I80" s="2">
        <f>IF(OR(ISERROR(H80/H24), ISBLANK(H80)), "", H80/H24)</f>
        <v>0.52968036529680362</v>
      </c>
      <c r="J80" s="73">
        <f t="shared" si="25"/>
        <v>5.5025987416619291</v>
      </c>
      <c r="K80" s="76">
        <f t="shared" si="26"/>
        <v>11.149854711498547</v>
      </c>
      <c r="L80" s="13"/>
      <c r="M80" s="14"/>
      <c r="N80" s="14"/>
      <c r="O80" s="14"/>
      <c r="P80" s="14"/>
      <c r="Q80" s="14"/>
    </row>
    <row r="81" spans="1:17" ht="15" customHeight="1" x14ac:dyDescent="0.25">
      <c r="A81" s="68" t="s">
        <v>85</v>
      </c>
      <c r="B81" s="69"/>
      <c r="C81" s="71">
        <f>IFERROR((C80-C79)*100, "")</f>
        <v>6.3571889103803958</v>
      </c>
      <c r="D81" s="70"/>
      <c r="E81" s="71">
        <f>IFERROR((E80-E79)*100, "")</f>
        <v>4.9044123578285079</v>
      </c>
      <c r="F81" s="70"/>
      <c r="G81" s="71">
        <f>IFERROR((G80-G79)*100, "")</f>
        <v>-0.37769946688352984</v>
      </c>
      <c r="H81" s="70"/>
      <c r="I81" s="71">
        <f>IFERROR((I80-I79)*100, "")</f>
        <v>3.4999514232973814</v>
      </c>
      <c r="J81" s="83"/>
      <c r="K81" s="84"/>
      <c r="L81" s="13"/>
      <c r="M81" s="117" t="s">
        <v>96</v>
      </c>
      <c r="N81" s="117"/>
      <c r="O81" s="117"/>
      <c r="P81" s="117"/>
      <c r="Q81" s="117"/>
    </row>
    <row r="82" spans="1:17" x14ac:dyDescent="0.25">
      <c r="A82" s="23" t="s">
        <v>59</v>
      </c>
      <c r="B82" s="94"/>
      <c r="C82" s="1"/>
      <c r="D82" s="98"/>
      <c r="E82" s="1"/>
      <c r="F82" s="98"/>
      <c r="G82" s="1"/>
      <c r="H82" s="98"/>
      <c r="I82" s="1"/>
      <c r="J82" s="11"/>
      <c r="K82" s="12"/>
      <c r="L82" s="13"/>
      <c r="M82" s="117"/>
      <c r="N82" s="117"/>
      <c r="O82" s="117"/>
      <c r="P82" s="117"/>
      <c r="Q82" s="117"/>
    </row>
    <row r="83" spans="1:17" x14ac:dyDescent="0.25">
      <c r="A83" s="24" t="s">
        <v>60</v>
      </c>
      <c r="B83" s="33"/>
      <c r="C83" s="2" t="str">
        <f>IF(OR(ISERROR(B83/B32), ISBLANK(B83)), "", B83/B32)</f>
        <v/>
      </c>
      <c r="D83" s="36"/>
      <c r="E83" s="2" t="str">
        <f>IF(OR(ISERROR(D83/D32), ISBLANK(D83)), "", D83/D32)</f>
        <v/>
      </c>
      <c r="F83" s="36"/>
      <c r="G83" s="2" t="str">
        <f>IF(OR(ISERROR(F83/F32), ISBLANK(F83)), "", F83/F32)</f>
        <v/>
      </c>
      <c r="H83" s="36"/>
      <c r="I83" s="2" t="str">
        <f>IF(OR(ISERROR(H83/H32), ISBLANK(H83)), "", H83/H32)</f>
        <v/>
      </c>
      <c r="J83" s="73" t="str">
        <f>IFERROR((I83-G83)*100,"")</f>
        <v/>
      </c>
      <c r="K83" s="76" t="str">
        <f t="shared" ref="K83:K84" si="27">IFERROR((I83-C83)*100,"")</f>
        <v/>
      </c>
      <c r="L83" s="13"/>
      <c r="M83" s="117"/>
      <c r="N83" s="117"/>
      <c r="O83" s="117"/>
      <c r="P83" s="117"/>
      <c r="Q83" s="117"/>
    </row>
    <row r="84" spans="1:17" x14ac:dyDescent="0.25">
      <c r="A84" s="27" t="s">
        <v>61</v>
      </c>
      <c r="B84" s="34"/>
      <c r="C84" s="3" t="str">
        <f>IF(OR(ISERROR(B84/B33), ISBLANK(B84)), "", B84/B33)</f>
        <v/>
      </c>
      <c r="D84" s="37"/>
      <c r="E84" s="3" t="str">
        <f>IF(OR(ISERROR(D84/D33), ISBLANK(D84)), "", D84/D33)</f>
        <v/>
      </c>
      <c r="F84" s="37"/>
      <c r="G84" s="3" t="str">
        <f>IF(OR(ISERROR(F84/F33), ISBLANK(F84)), "", F84/F33)</f>
        <v/>
      </c>
      <c r="H84" s="37"/>
      <c r="I84" s="3" t="str">
        <f>IF(OR(ISERROR(H84/H33), ISBLANK(H84)), "", H84/H33)</f>
        <v/>
      </c>
      <c r="J84" s="92" t="str">
        <f>IFERROR((I84-G84)*100,"")</f>
        <v/>
      </c>
      <c r="K84" s="93" t="str">
        <f t="shared" si="27"/>
        <v/>
      </c>
      <c r="L84" s="13"/>
      <c r="M84" s="117"/>
      <c r="N84" s="117"/>
      <c r="O84" s="117"/>
      <c r="P84" s="117"/>
      <c r="Q84" s="117"/>
    </row>
    <row r="85" spans="1:17" x14ac:dyDescent="0.25">
      <c r="A85" s="68" t="s">
        <v>85</v>
      </c>
      <c r="B85" s="69"/>
      <c r="C85" s="71" t="str">
        <f>IFERROR((C84-C83)*100, "")</f>
        <v/>
      </c>
      <c r="D85" s="70"/>
      <c r="E85" s="71" t="str">
        <f>IFERROR((E84-E83)*100, "")</f>
        <v/>
      </c>
      <c r="F85" s="70"/>
      <c r="G85" s="71" t="str">
        <f>IFERROR((G84-G83)*100, "")</f>
        <v/>
      </c>
      <c r="H85" s="70"/>
      <c r="I85" s="71" t="str">
        <f>IFERROR((I84-I83)*100, "")</f>
        <v/>
      </c>
      <c r="J85" s="83"/>
      <c r="K85" s="84"/>
      <c r="L85" s="13"/>
      <c r="M85" s="77"/>
      <c r="N85" s="77"/>
      <c r="O85" s="77"/>
      <c r="P85" s="77"/>
      <c r="Q85" s="77"/>
    </row>
    <row r="86" spans="1:17" x14ac:dyDescent="0.25">
      <c r="A86" s="23" t="s">
        <v>62</v>
      </c>
      <c r="B86" s="94"/>
      <c r="C86" s="1"/>
      <c r="D86" s="98"/>
      <c r="E86" s="1"/>
      <c r="F86" s="98"/>
      <c r="G86" s="1"/>
      <c r="H86" s="98"/>
      <c r="I86" s="1"/>
      <c r="J86" s="11"/>
      <c r="K86" s="12"/>
      <c r="L86" s="13"/>
      <c r="M86" s="13"/>
      <c r="N86" s="13"/>
      <c r="O86" s="13"/>
      <c r="P86" s="13"/>
      <c r="Q86" s="13"/>
    </row>
    <row r="87" spans="1:17" x14ac:dyDescent="0.25">
      <c r="A87" s="24" t="s">
        <v>63</v>
      </c>
      <c r="B87" s="33">
        <v>142</v>
      </c>
      <c r="C87" s="2">
        <f>IF(OR(ISERROR(B87/B29), ISBLANK(B87)), "", B87/B29)</f>
        <v>0.37270341207349084</v>
      </c>
      <c r="D87" s="36">
        <v>157</v>
      </c>
      <c r="E87" s="2">
        <f>IF(OR(ISERROR(D87/D29), ISBLANK(D87)), "", D87/D29)</f>
        <v>0.44350282485875708</v>
      </c>
      <c r="F87" s="36">
        <v>136</v>
      </c>
      <c r="G87" s="2">
        <f>IF(OR(ISERROR(F87/F29), ISBLANK(F87)), "", F87/F29)</f>
        <v>0.45484949832775917</v>
      </c>
      <c r="H87" s="36">
        <v>126</v>
      </c>
      <c r="I87" s="2">
        <f>IF(OR(ISERROR(H87/H29), ISBLANK(H87)), "", H87/H29)</f>
        <v>0.4921875</v>
      </c>
      <c r="J87" s="73">
        <f t="shared" ref="J87:J88" si="28">IFERROR((I87-G87)*100,"")</f>
        <v>3.733800167224083</v>
      </c>
      <c r="K87" s="76">
        <f t="shared" ref="K87:K88" si="29">IFERROR((I87-C87)*100,"")</f>
        <v>11.948408792650916</v>
      </c>
      <c r="L87" s="13"/>
      <c r="M87" s="13"/>
      <c r="N87" s="13"/>
      <c r="O87" s="13"/>
      <c r="P87" s="13"/>
      <c r="Q87" s="13"/>
    </row>
    <row r="88" spans="1:17" x14ac:dyDescent="0.25">
      <c r="A88" s="27" t="s">
        <v>64</v>
      </c>
      <c r="B88" s="34">
        <v>73</v>
      </c>
      <c r="C88" s="3">
        <f>IF(OR(ISERROR(B88/B30), ISBLANK(B88)), "", B88/B30)</f>
        <v>0.41477272727272729</v>
      </c>
      <c r="D88" s="37">
        <v>79</v>
      </c>
      <c r="E88" s="3">
        <f>IF(OR(ISERROR(D88/D30), ISBLANK(D88)), "", D88/D30)</f>
        <v>0.54861111111111116</v>
      </c>
      <c r="F88" s="37">
        <v>89</v>
      </c>
      <c r="G88" s="3">
        <f>IF(OR(ISERROR(F88/F30), ISBLANK(F88)), "", F88/F30)</f>
        <v>0.51445086705202314</v>
      </c>
      <c r="H88" s="37">
        <v>83</v>
      </c>
      <c r="I88" s="3">
        <f>IF(OR(ISERROR(H88/H30), ISBLANK(H88)), "", H88/H30)</f>
        <v>0.54966887417218546</v>
      </c>
      <c r="J88" s="92">
        <f t="shared" si="28"/>
        <v>3.521800712016232</v>
      </c>
      <c r="K88" s="93">
        <f t="shared" si="29"/>
        <v>13.489614689945817</v>
      </c>
      <c r="L88" s="13"/>
      <c r="M88" s="13"/>
      <c r="N88" s="13"/>
      <c r="O88" s="13"/>
      <c r="P88" s="13"/>
      <c r="Q88" s="13"/>
    </row>
    <row r="89" spans="1:17" x14ac:dyDescent="0.25">
      <c r="A89" s="68" t="s">
        <v>85</v>
      </c>
      <c r="B89" s="69"/>
      <c r="C89" s="71">
        <f>IFERROR((C88-C87)*100, "")</f>
        <v>4.2069315199236454</v>
      </c>
      <c r="D89" s="70"/>
      <c r="E89" s="71">
        <f>IFERROR((E88-E87)*100, "")</f>
        <v>10.510828625235408</v>
      </c>
      <c r="F89" s="70"/>
      <c r="G89" s="71">
        <f>IFERROR((G88-G87)*100, "")</f>
        <v>5.9601368724263972</v>
      </c>
      <c r="H89" s="70"/>
      <c r="I89" s="71">
        <f>IFERROR((I88-I87)*100, "")</f>
        <v>5.7481374172185458</v>
      </c>
      <c r="J89" s="83"/>
      <c r="K89" s="84"/>
      <c r="L89" s="13"/>
      <c r="M89" s="13"/>
      <c r="N89" s="13"/>
      <c r="O89" s="13"/>
      <c r="P89" s="13"/>
      <c r="Q89" s="13"/>
    </row>
    <row r="90" spans="1:17" x14ac:dyDescent="0.25">
      <c r="A90" s="23" t="s">
        <v>65</v>
      </c>
      <c r="B90" s="94"/>
      <c r="C90" s="1"/>
      <c r="D90" s="98"/>
      <c r="E90" s="1"/>
      <c r="F90" s="98"/>
      <c r="G90" s="1"/>
      <c r="H90" s="98"/>
      <c r="I90" s="1"/>
      <c r="J90" s="11"/>
      <c r="K90" s="12"/>
      <c r="L90" s="13"/>
      <c r="M90" s="13"/>
      <c r="N90" s="13"/>
      <c r="O90" s="13"/>
      <c r="P90" s="13"/>
      <c r="Q90" s="13"/>
    </row>
    <row r="91" spans="1:17" x14ac:dyDescent="0.25">
      <c r="A91" s="24" t="str">
        <f>A$32</f>
        <v>full-time</v>
      </c>
      <c r="B91" s="33">
        <v>183</v>
      </c>
      <c r="C91" s="2">
        <f>IF(OR(ISERROR(B91/B32), ISBLANK(B91)), "", B91/B32)</f>
        <v>0.52890173410404628</v>
      </c>
      <c r="D91" s="36">
        <v>211</v>
      </c>
      <c r="E91" s="2">
        <f>IF(OR(ISERROR(D91/D32), ISBLANK(D91)), "", D91/D32)</f>
        <v>0.61876832844574781</v>
      </c>
      <c r="F91" s="36">
        <v>197</v>
      </c>
      <c r="G91" s="2">
        <f>IF(OR(ISERROR(F91/F32), ISBLANK(F91)), "", F91/F32)</f>
        <v>0.61562499999999998</v>
      </c>
      <c r="H91" s="36">
        <v>182</v>
      </c>
      <c r="I91" s="2">
        <f>IF(OR(ISERROR(H91/H32), ISBLANK(H91)), "", H91/H32)</f>
        <v>0.64084507042253525</v>
      </c>
      <c r="J91" s="73">
        <f>IFERROR((I91-G91)*100,"")</f>
        <v>2.5220070422535268</v>
      </c>
      <c r="K91" s="76">
        <f t="shared" ref="K91:K92" si="30">IFERROR((I91-C91)*100,"")</f>
        <v>11.194333631848895</v>
      </c>
      <c r="L91" s="13"/>
      <c r="M91" s="13"/>
      <c r="N91" s="13"/>
      <c r="O91" s="13"/>
      <c r="P91" s="13"/>
      <c r="Q91" s="13"/>
    </row>
    <row r="92" spans="1:17" x14ac:dyDescent="0.25">
      <c r="A92" s="27" t="str">
        <f>A$33</f>
        <v>Not full-time</v>
      </c>
      <c r="B92" s="34">
        <v>32</v>
      </c>
      <c r="C92" s="3">
        <f>IF(OR(ISERROR(B92/B33), ISBLANK(B92)), "", B92/B33)</f>
        <v>0.15165876777251186</v>
      </c>
      <c r="D92" s="37">
        <v>25</v>
      </c>
      <c r="E92" s="3">
        <f>IF(OR(ISERROR(D92/D33), ISBLANK(D92)), "", D92/D33)</f>
        <v>0.15923566878980891</v>
      </c>
      <c r="F92" s="37">
        <v>28</v>
      </c>
      <c r="G92" s="3">
        <f>IF(OR(ISERROR(F92/F33), ISBLANK(F92)), "", F92/F33)</f>
        <v>0.18421052631578946</v>
      </c>
      <c r="H92" s="37">
        <v>27</v>
      </c>
      <c r="I92" s="3">
        <f>IF(OR(ISERROR(H92/H33), ISBLANK(H92)), "", H92/H33)</f>
        <v>0.21951219512195122</v>
      </c>
      <c r="J92" s="92">
        <f t="shared" ref="J92" si="31">IFERROR((I92-G92)*100,"")</f>
        <v>3.5301668806161759</v>
      </c>
      <c r="K92" s="93">
        <f t="shared" si="30"/>
        <v>6.7853427349439359</v>
      </c>
      <c r="L92" s="13"/>
      <c r="M92" s="13"/>
      <c r="N92" s="13"/>
      <c r="O92" s="13"/>
      <c r="P92" s="13"/>
      <c r="Q92" s="13"/>
    </row>
    <row r="93" spans="1:17" x14ac:dyDescent="0.25">
      <c r="A93" s="68" t="s">
        <v>85</v>
      </c>
      <c r="B93" s="69"/>
      <c r="C93" s="71">
        <f>IFERROR((C92-C91)*100, "")</f>
        <v>-37.724296633153443</v>
      </c>
      <c r="D93" s="70"/>
      <c r="E93" s="71">
        <f>IFERROR((E92-E91)*100, "")</f>
        <v>-45.953265965593893</v>
      </c>
      <c r="F93" s="70"/>
      <c r="G93" s="71">
        <f>IFERROR((G92-G91)*100, "")</f>
        <v>-43.141447368421048</v>
      </c>
      <c r="H93" s="70"/>
      <c r="I93" s="71">
        <f>IFERROR((I92-I91)*100, "")</f>
        <v>-42.133287530058404</v>
      </c>
      <c r="J93" s="83"/>
      <c r="K93" s="84"/>
      <c r="L93" s="13"/>
      <c r="M93" s="13"/>
      <c r="N93" s="13"/>
      <c r="O93" s="13"/>
      <c r="P93" s="13"/>
      <c r="Q93" s="13"/>
    </row>
    <row r="94" spans="1:17" x14ac:dyDescent="0.25">
      <c r="A94" s="31" t="s">
        <v>95</v>
      </c>
      <c r="B94" s="96"/>
      <c r="C94" s="9"/>
      <c r="D94" s="100"/>
      <c r="E94" s="9"/>
      <c r="F94" s="100"/>
      <c r="G94" s="9"/>
      <c r="H94" s="100"/>
      <c r="I94" s="9"/>
      <c r="J94" s="38"/>
      <c r="K94" s="39"/>
      <c r="L94" s="13"/>
      <c r="M94" s="58" t="s">
        <v>29</v>
      </c>
      <c r="N94" s="13"/>
      <c r="O94" s="13"/>
      <c r="P94" s="13"/>
      <c r="Q94" s="13"/>
    </row>
    <row r="95" spans="1:17" ht="15" customHeight="1" x14ac:dyDescent="0.25">
      <c r="A95" s="20" t="s">
        <v>8</v>
      </c>
      <c r="B95" s="32">
        <v>110</v>
      </c>
      <c r="C95" s="5">
        <f>IF(OR(ISERROR(B95/B14), ISBLANK(B95)), "", B95/B14)</f>
        <v>0.19748653500897667</v>
      </c>
      <c r="D95" s="35">
        <v>119</v>
      </c>
      <c r="E95" s="5">
        <f>IF(OR(ISERROR(D95/D14), ISBLANK(D95)), "", D95/D14)</f>
        <v>0.23895582329317269</v>
      </c>
      <c r="F95" s="35">
        <v>108</v>
      </c>
      <c r="G95" s="5">
        <f>IF(OR(ISERROR(F95/F14), ISBLANK(F95)), "", F95/F14)</f>
        <v>0.2288135593220339</v>
      </c>
      <c r="H95" s="35">
        <v>106</v>
      </c>
      <c r="I95" s="5">
        <f>IF(OR(ISERROR(H95/H14), ISBLANK(H95)), "", H95/H14)</f>
        <v>0.26044226044226043</v>
      </c>
      <c r="J95" s="72">
        <f>IFERROR((I95-G95)*100,"")</f>
        <v>3.1628701120226532</v>
      </c>
      <c r="K95" s="74">
        <f>IFERROR((I95-C95)*100,"")</f>
        <v>6.295572543328376</v>
      </c>
      <c r="L95" s="13"/>
      <c r="M95" s="124" t="s">
        <v>102</v>
      </c>
      <c r="N95" s="124"/>
      <c r="O95" s="124"/>
      <c r="P95" s="124"/>
      <c r="Q95" s="124"/>
    </row>
    <row r="96" spans="1:17" ht="15" customHeight="1" x14ac:dyDescent="0.25">
      <c r="A96" s="23" t="s">
        <v>9</v>
      </c>
      <c r="B96" s="94"/>
      <c r="C96" s="1"/>
      <c r="D96" s="98"/>
      <c r="E96" s="1"/>
      <c r="F96" s="98"/>
      <c r="G96" s="1"/>
      <c r="H96" s="98"/>
      <c r="I96" s="1"/>
      <c r="J96" s="11"/>
      <c r="K96" s="75"/>
      <c r="L96" s="13"/>
      <c r="M96" s="124"/>
      <c r="N96" s="124"/>
      <c r="O96" s="124"/>
      <c r="P96" s="124"/>
      <c r="Q96" s="124"/>
    </row>
    <row r="97" spans="1:17" x14ac:dyDescent="0.25">
      <c r="A97" s="24" t="s">
        <v>10</v>
      </c>
      <c r="B97" s="33">
        <v>65</v>
      </c>
      <c r="C97" s="2">
        <f>IF(OR(ISERROR(B97/B16), ISBLANK(B97)), "", B97/B16)</f>
        <v>0.22184300341296928</v>
      </c>
      <c r="D97" s="36">
        <v>75</v>
      </c>
      <c r="E97" s="2">
        <f>IF(OR(ISERROR(D97/D16), ISBLANK(D97)), "", D97/D16)</f>
        <v>0.25597269624573377</v>
      </c>
      <c r="F97" s="36">
        <v>64</v>
      </c>
      <c r="G97" s="2">
        <f>IF(OR(ISERROR(F97/F16), ISBLANK(F97)), "", F97/F16)</f>
        <v>0.25396825396825395</v>
      </c>
      <c r="H97" s="36">
        <v>64</v>
      </c>
      <c r="I97" s="2">
        <f>IF(OR(ISERROR(H97/H16), ISBLANK(H97)), "", H97/H16)</f>
        <v>0.28444444444444444</v>
      </c>
      <c r="J97" s="73">
        <f t="shared" ref="J97:J98" si="32">IFERROR((I97-G97)*100,"")</f>
        <v>3.0476190476190492</v>
      </c>
      <c r="K97" s="76">
        <f t="shared" ref="K97:K98" si="33">IFERROR((I97-C97)*100,"")</f>
        <v>6.2601441031475167</v>
      </c>
      <c r="L97" s="13"/>
      <c r="M97" s="124"/>
      <c r="N97" s="124"/>
      <c r="O97" s="124"/>
      <c r="P97" s="124"/>
      <c r="Q97" s="124"/>
    </row>
    <row r="98" spans="1:17" x14ac:dyDescent="0.25">
      <c r="A98" s="24" t="s">
        <v>11</v>
      </c>
      <c r="B98" s="33">
        <v>45</v>
      </c>
      <c r="C98" s="2">
        <f>IF(OR(ISERROR(B98/B17), ISBLANK(B98)), "", B98/B17)</f>
        <v>0.17045454545454544</v>
      </c>
      <c r="D98" s="36">
        <v>44</v>
      </c>
      <c r="E98" s="2">
        <f>IF(OR(ISERROR(D98/D17), ISBLANK(D98)), "", D98/D17)</f>
        <v>0.21463414634146341</v>
      </c>
      <c r="F98" s="36">
        <v>44</v>
      </c>
      <c r="G98" s="2">
        <f>IF(OR(ISERROR(F98/F17), ISBLANK(F98)), "", F98/F17)</f>
        <v>0.2</v>
      </c>
      <c r="H98" s="36">
        <v>42</v>
      </c>
      <c r="I98" s="2">
        <f>IF(OR(ISERROR(H98/H17), ISBLANK(H98)), "", H98/H17)</f>
        <v>0.23076923076923078</v>
      </c>
      <c r="J98" s="73">
        <f t="shared" si="32"/>
        <v>3.0769230769230771</v>
      </c>
      <c r="K98" s="76">
        <f t="shared" si="33"/>
        <v>6.0314685314685343</v>
      </c>
      <c r="L98" s="13"/>
      <c r="M98" s="124"/>
      <c r="N98" s="124"/>
      <c r="O98" s="124"/>
      <c r="P98" s="124"/>
      <c r="Q98" s="124"/>
    </row>
    <row r="99" spans="1:17" x14ac:dyDescent="0.25">
      <c r="A99" s="68" t="s">
        <v>85</v>
      </c>
      <c r="B99" s="69"/>
      <c r="C99" s="71">
        <f>IFERROR((C98-C97)*100, "")</f>
        <v>-5.1388457958423839</v>
      </c>
      <c r="D99" s="70"/>
      <c r="E99" s="71">
        <f>IFERROR((E98-E97)*100, "")</f>
        <v>-4.1338549904270359</v>
      </c>
      <c r="F99" s="70"/>
      <c r="G99" s="71">
        <f>IFERROR((G98-G97)*100, "")</f>
        <v>-5.3968253968253945</v>
      </c>
      <c r="H99" s="70"/>
      <c r="I99" s="71">
        <f>IFERROR((I98-I97)*100, "")</f>
        <v>-5.3675213675213662</v>
      </c>
      <c r="J99" s="83"/>
      <c r="K99" s="84"/>
      <c r="L99" s="13"/>
      <c r="M99" s="124"/>
      <c r="N99" s="124"/>
      <c r="O99" s="124"/>
      <c r="P99" s="124"/>
      <c r="Q99" s="124"/>
    </row>
    <row r="100" spans="1:17" ht="15" customHeight="1" x14ac:dyDescent="0.25">
      <c r="A100" s="30" t="s">
        <v>56</v>
      </c>
      <c r="B100" s="97"/>
      <c r="C100" s="4"/>
      <c r="D100" s="101"/>
      <c r="E100" s="4"/>
      <c r="F100" s="101"/>
      <c r="G100" s="4"/>
      <c r="H100" s="101"/>
      <c r="I100" s="4"/>
      <c r="J100" s="11"/>
      <c r="K100" s="12"/>
      <c r="L100" s="13"/>
      <c r="M100" s="124"/>
      <c r="N100" s="124"/>
      <c r="O100" s="124"/>
      <c r="P100" s="124"/>
      <c r="Q100" s="124"/>
    </row>
    <row r="101" spans="1:17" x14ac:dyDescent="0.25">
      <c r="A101" s="24" t="str">
        <f>A$19</f>
        <v>White</v>
      </c>
      <c r="B101" s="33">
        <v>92</v>
      </c>
      <c r="C101" s="2">
        <f>IF(OR(ISERROR(B101/B19), ISBLANK(B101)), "", B101/B19)</f>
        <v>0.233502538071066</v>
      </c>
      <c r="D101" s="36">
        <v>99</v>
      </c>
      <c r="E101" s="2">
        <f>IF(OR(ISERROR(D101/D19), ISBLANK(D101)), "", D101/D19)</f>
        <v>0.26756756756756755</v>
      </c>
      <c r="F101" s="36">
        <v>84</v>
      </c>
      <c r="G101" s="2">
        <f>IF(OR(ISERROR(F101/F19), ISBLANK(F101)), "", F101/F19)</f>
        <v>0.25766871165644173</v>
      </c>
      <c r="H101" s="36">
        <v>89</v>
      </c>
      <c r="I101" s="2">
        <f>IF(OR(ISERROR(H101/H19), ISBLANK(H101)), "", H101/H19)</f>
        <v>0.31560283687943264</v>
      </c>
      <c r="J101" s="73">
        <f t="shared" ref="J101:J103" si="34">IFERROR((I101-G101)*100,"")</f>
        <v>5.7934125222990911</v>
      </c>
      <c r="K101" s="76">
        <f t="shared" ref="K101:K103" si="35">IFERROR((I101-C101)*100,"")</f>
        <v>8.2100298808366645</v>
      </c>
      <c r="L101" s="13"/>
      <c r="M101" s="13"/>
      <c r="N101" s="13"/>
      <c r="O101" s="13"/>
      <c r="P101" s="13"/>
      <c r="Q101" s="13"/>
    </row>
    <row r="102" spans="1:17" x14ac:dyDescent="0.25">
      <c r="A102" s="24" t="str">
        <f>A$20</f>
        <v>Black</v>
      </c>
      <c r="B102" s="33">
        <v>2</v>
      </c>
      <c r="C102" s="2">
        <f t="shared" ref="C102:E103" si="36">IF(OR(ISERROR(B102/B20), ISBLANK(B102)), "", B102/B20)</f>
        <v>2.247191011235955E-2</v>
      </c>
      <c r="D102" s="36">
        <v>3</v>
      </c>
      <c r="E102" s="2">
        <f t="shared" si="36"/>
        <v>4.7619047619047616E-2</v>
      </c>
      <c r="F102" s="36">
        <v>6</v>
      </c>
      <c r="G102" s="2">
        <f t="shared" ref="G102" si="37">IF(OR(ISERROR(F102/F20), ISBLANK(F102)), "", F102/F20)</f>
        <v>8.4507042253521125E-2</v>
      </c>
      <c r="H102" s="36">
        <v>5</v>
      </c>
      <c r="I102" s="2">
        <f t="shared" ref="I102" si="38">IF(OR(ISERROR(H102/H20), ISBLANK(H102)), "", H102/H20)</f>
        <v>8.3333333333333329E-2</v>
      </c>
      <c r="J102" s="73">
        <f t="shared" si="34"/>
        <v>-0.11737089201877965</v>
      </c>
      <c r="K102" s="76">
        <f t="shared" si="35"/>
        <v>6.0861423220973778</v>
      </c>
      <c r="L102" s="13"/>
      <c r="M102" s="107" t="s">
        <v>54</v>
      </c>
      <c r="N102" s="107"/>
      <c r="O102" s="107"/>
      <c r="P102" s="107"/>
      <c r="Q102" s="107"/>
    </row>
    <row r="103" spans="1:17" ht="15" customHeight="1" x14ac:dyDescent="0.25">
      <c r="A103" s="24" t="str">
        <f>A$21</f>
        <v>Hispanic</v>
      </c>
      <c r="B103" s="33">
        <v>2</v>
      </c>
      <c r="C103" s="2">
        <f t="shared" si="36"/>
        <v>0.10526315789473684</v>
      </c>
      <c r="D103" s="36">
        <v>4</v>
      </c>
      <c r="E103" s="2">
        <f t="shared" si="36"/>
        <v>0.17391304347826086</v>
      </c>
      <c r="F103" s="36">
        <v>6</v>
      </c>
      <c r="G103" s="2">
        <f t="shared" ref="G103" si="39">IF(OR(ISERROR(F103/F21), ISBLANK(F103)), "", F103/F21)</f>
        <v>0.2857142857142857</v>
      </c>
      <c r="H103" s="36">
        <v>5</v>
      </c>
      <c r="I103" s="2">
        <f t="shared" ref="I103" si="40">IF(OR(ISERROR(H103/H21), ISBLANK(H103)), "", H103/H21)</f>
        <v>0.22727272727272727</v>
      </c>
      <c r="J103" s="73">
        <f t="shared" si="34"/>
        <v>-5.8441558441558437</v>
      </c>
      <c r="K103" s="76">
        <f t="shared" si="35"/>
        <v>12.200956937799043</v>
      </c>
      <c r="L103" s="13"/>
      <c r="M103" s="107"/>
      <c r="N103" s="107"/>
      <c r="O103" s="107"/>
      <c r="P103" s="107"/>
      <c r="Q103" s="107"/>
    </row>
    <row r="104" spans="1:17" ht="15" customHeight="1" x14ac:dyDescent="0.25">
      <c r="A104" s="89" t="s">
        <v>85</v>
      </c>
      <c r="B104" s="87"/>
      <c r="C104" s="78"/>
      <c r="D104" s="88"/>
      <c r="E104" s="78"/>
      <c r="F104" s="88"/>
      <c r="G104" s="78"/>
      <c r="H104" s="88"/>
      <c r="I104" s="78"/>
      <c r="J104" s="79"/>
      <c r="K104" s="80"/>
      <c r="L104" s="13"/>
      <c r="M104" s="77"/>
      <c r="N104" s="77"/>
      <c r="O104" s="77"/>
      <c r="P104" s="77"/>
      <c r="Q104" s="77"/>
    </row>
    <row r="105" spans="1:17" ht="15" customHeight="1" x14ac:dyDescent="0.25">
      <c r="A105" s="90" t="str">
        <f>IF(OR(A101 = "( - select group -)", A102 = "( - select group -)"), "", CONCATENATE(A101, " vs ", A102))</f>
        <v>White vs Black</v>
      </c>
      <c r="B105" s="81"/>
      <c r="C105" s="91">
        <f>IFERROR((C102-C101)*100, "")</f>
        <v>-21.103062795870645</v>
      </c>
      <c r="D105" s="82"/>
      <c r="E105" s="91">
        <f>IFERROR((E102-E101)*100, "")</f>
        <v>-21.994851994851995</v>
      </c>
      <c r="F105" s="82"/>
      <c r="G105" s="91">
        <f>IFERROR((G102-G101)*100, "")</f>
        <v>-17.31616694029206</v>
      </c>
      <c r="H105" s="82"/>
      <c r="I105" s="91">
        <f>IFERROR((I102-I101)*100, "")</f>
        <v>-23.226950354609933</v>
      </c>
      <c r="J105" s="85"/>
      <c r="K105" s="86"/>
      <c r="L105" s="13"/>
      <c r="M105" s="107" t="s">
        <v>55</v>
      </c>
      <c r="N105" s="107"/>
      <c r="O105" s="107"/>
      <c r="P105" s="107"/>
      <c r="Q105" s="107"/>
    </row>
    <row r="106" spans="1:17" ht="15" customHeight="1" x14ac:dyDescent="0.25">
      <c r="A106" s="90" t="str">
        <f>IF(OR(A101 = "( - select group -)", A103 = "( - select group -)"), "", CONCATENATE(A101, " vs ", A103))</f>
        <v>White vs Hispanic</v>
      </c>
      <c r="B106" s="81"/>
      <c r="C106" s="91">
        <f>IFERROR((C103-C101)*100, "")</f>
        <v>-12.823938017632916</v>
      </c>
      <c r="D106" s="82"/>
      <c r="E106" s="91">
        <f>IFERROR((E103-E101)*100, "")</f>
        <v>-9.3654524089306683</v>
      </c>
      <c r="F106" s="82"/>
      <c r="G106" s="91">
        <f>IFERROR((G103-G101)*100, "")</f>
        <v>2.8045574057843972</v>
      </c>
      <c r="H106" s="82"/>
      <c r="I106" s="91">
        <f>IFERROR((I103-I101)*100, "")</f>
        <v>-8.8330109606705367</v>
      </c>
      <c r="J106" s="85"/>
      <c r="K106" s="86"/>
      <c r="L106" s="13"/>
      <c r="M106" s="107"/>
      <c r="N106" s="107"/>
      <c r="O106" s="107"/>
      <c r="P106" s="107"/>
      <c r="Q106" s="107"/>
    </row>
    <row r="107" spans="1:17" ht="15" customHeight="1" x14ac:dyDescent="0.25">
      <c r="A107" s="90" t="str">
        <f>IF(OR(A102 = "( - select group -)", A103 = "( - select group -)"), "", CONCATENATE(A102, " vs ", A103))</f>
        <v>Black vs Hispanic</v>
      </c>
      <c r="B107" s="81"/>
      <c r="C107" s="91">
        <f>IFERROR((C103-C102)*100, "")</f>
        <v>8.279124778237728</v>
      </c>
      <c r="D107" s="82"/>
      <c r="E107" s="91">
        <f>IFERROR((E103-E102)*100, "")</f>
        <v>12.629399585921325</v>
      </c>
      <c r="F107" s="82"/>
      <c r="G107" s="91">
        <f>IFERROR((G103-G102)*100, "")</f>
        <v>20.120724346076457</v>
      </c>
      <c r="H107" s="82"/>
      <c r="I107" s="91">
        <f>IFERROR((I103-I102)*100, "")</f>
        <v>14.393939393939393</v>
      </c>
      <c r="J107" s="85"/>
      <c r="K107" s="86"/>
      <c r="L107" s="13"/>
      <c r="M107" s="107"/>
      <c r="N107" s="107"/>
      <c r="O107" s="107"/>
      <c r="P107" s="107"/>
      <c r="Q107" s="107"/>
    </row>
    <row r="108" spans="1:17" x14ac:dyDescent="0.25">
      <c r="A108" s="23" t="s">
        <v>13</v>
      </c>
      <c r="B108" s="94"/>
      <c r="C108" s="1"/>
      <c r="D108" s="98"/>
      <c r="E108" s="1"/>
      <c r="F108" s="98"/>
      <c r="G108" s="1"/>
      <c r="H108" s="98"/>
      <c r="I108" s="1"/>
      <c r="J108" s="11"/>
      <c r="K108" s="12"/>
      <c r="L108" s="13"/>
      <c r="M108" s="107"/>
      <c r="N108" s="107"/>
      <c r="O108" s="107"/>
      <c r="P108" s="107"/>
      <c r="Q108" s="107"/>
    </row>
    <row r="109" spans="1:17" ht="15" customHeight="1" x14ac:dyDescent="0.25">
      <c r="A109" s="24" t="s">
        <v>14</v>
      </c>
      <c r="B109" s="33">
        <v>41</v>
      </c>
      <c r="C109" s="2">
        <f>IF(OR(ISERROR(B109/B23), ISBLANK(B109)), "", B109/B23)</f>
        <v>0.1453900709219858</v>
      </c>
      <c r="D109" s="36">
        <v>44</v>
      </c>
      <c r="E109" s="2">
        <f>IF(OR(ISERROR(D109/D23), ISBLANK(D109)), "", D109/D23)</f>
        <v>0.17959183673469387</v>
      </c>
      <c r="F109" s="36">
        <v>46</v>
      </c>
      <c r="G109" s="2">
        <f>IF(OR(ISERROR(F109/F23), ISBLANK(F109)), "", F109/F23)</f>
        <v>0.1803921568627451</v>
      </c>
      <c r="H109" s="36">
        <v>39</v>
      </c>
      <c r="I109" s="2">
        <f>IF(OR(ISERROR(H109/H23), ISBLANK(H109)), "", H109/H23)</f>
        <v>0.20744680851063829</v>
      </c>
      <c r="J109" s="73">
        <f t="shared" ref="J109:J110" si="41">IFERROR((I109-G109)*100,"")</f>
        <v>2.7054651647893198</v>
      </c>
      <c r="K109" s="76">
        <f t="shared" ref="K109:K110" si="42">IFERROR((I109-C109)*100,"")</f>
        <v>6.2056737588652489</v>
      </c>
      <c r="L109" s="13"/>
      <c r="M109" s="107"/>
      <c r="N109" s="107"/>
      <c r="O109" s="107"/>
      <c r="P109" s="107"/>
      <c r="Q109" s="107"/>
    </row>
    <row r="110" spans="1:17" ht="15" customHeight="1" x14ac:dyDescent="0.25">
      <c r="A110" s="24" t="s">
        <v>15</v>
      </c>
      <c r="B110" s="33">
        <v>69</v>
      </c>
      <c r="C110" s="2">
        <f>IF(OR(ISERROR(B110/B24), ISBLANK(B110)), "", B110/B24)</f>
        <v>0.25090909090909091</v>
      </c>
      <c r="D110" s="36">
        <v>75</v>
      </c>
      <c r="E110" s="2">
        <f>IF(OR(ISERROR(D110/D24), ISBLANK(D110)), "", D110/D24)</f>
        <v>0.29644268774703558</v>
      </c>
      <c r="F110" s="36">
        <v>62</v>
      </c>
      <c r="G110" s="2">
        <f>IF(OR(ISERROR(F110/F24), ISBLANK(F110)), "", F110/F24)</f>
        <v>0.2857142857142857</v>
      </c>
      <c r="H110" s="36">
        <v>67</v>
      </c>
      <c r="I110" s="2">
        <f>IF(OR(ISERROR(H110/H24), ISBLANK(H110)), "", H110/H24)</f>
        <v>0.30593607305936071</v>
      </c>
      <c r="J110" s="73">
        <f t="shared" si="41"/>
        <v>2.0221787345075013</v>
      </c>
      <c r="K110" s="76">
        <f t="shared" si="42"/>
        <v>5.5026982150269799</v>
      </c>
      <c r="L110" s="13"/>
      <c r="M110" s="14"/>
      <c r="N110" s="14"/>
      <c r="O110" s="14"/>
      <c r="P110" s="14"/>
      <c r="Q110" s="14"/>
    </row>
    <row r="111" spans="1:17" ht="15" customHeight="1" x14ac:dyDescent="0.25">
      <c r="A111" s="68" t="s">
        <v>85</v>
      </c>
      <c r="B111" s="69"/>
      <c r="C111" s="71">
        <f>IFERROR((C110-C109)*100, "")</f>
        <v>10.551901998710511</v>
      </c>
      <c r="D111" s="70"/>
      <c r="E111" s="71">
        <f>IFERROR((E110-E109)*100, "")</f>
        <v>11.685085101234172</v>
      </c>
      <c r="F111" s="70"/>
      <c r="G111" s="71">
        <f>IFERROR((G110-G109)*100, "")</f>
        <v>10.53221288515406</v>
      </c>
      <c r="H111" s="70"/>
      <c r="I111" s="71">
        <f>IFERROR((I110-I109)*100, "")</f>
        <v>9.8489264548722417</v>
      </c>
      <c r="J111" s="83"/>
      <c r="K111" s="84"/>
      <c r="L111" s="13"/>
      <c r="M111" s="117" t="s">
        <v>96</v>
      </c>
      <c r="N111" s="117"/>
      <c r="O111" s="117"/>
      <c r="P111" s="117"/>
      <c r="Q111" s="117"/>
    </row>
    <row r="112" spans="1:17" x14ac:dyDescent="0.25">
      <c r="A112" s="23" t="s">
        <v>59</v>
      </c>
      <c r="B112" s="94"/>
      <c r="C112" s="1"/>
      <c r="D112" s="98"/>
      <c r="E112" s="1"/>
      <c r="F112" s="98"/>
      <c r="G112" s="1"/>
      <c r="H112" s="98"/>
      <c r="I112" s="1"/>
      <c r="J112" s="11"/>
      <c r="K112" s="12"/>
      <c r="L112" s="13"/>
      <c r="M112" s="117"/>
      <c r="N112" s="117"/>
      <c r="O112" s="117"/>
      <c r="P112" s="117"/>
      <c r="Q112" s="117"/>
    </row>
    <row r="113" spans="1:17" x14ac:dyDescent="0.25">
      <c r="A113" s="24" t="s">
        <v>60</v>
      </c>
      <c r="B113" s="33"/>
      <c r="C113" s="2" t="str">
        <f>IF(OR(ISERROR(B113/B26), ISBLANK(B113)), "", B113/B26)</f>
        <v/>
      </c>
      <c r="D113" s="36"/>
      <c r="E113" s="2" t="str">
        <f>IF(OR(ISERROR(D113/D26), ISBLANK(D113)), "", D113/D26)</f>
        <v/>
      </c>
      <c r="F113" s="36"/>
      <c r="G113" s="2" t="str">
        <f>IF(OR(ISERROR(F113/F26), ISBLANK(F113)), "", F113/F26)</f>
        <v/>
      </c>
      <c r="H113" s="36"/>
      <c r="I113" s="2" t="str">
        <f>IF(OR(ISERROR(H113/H26), ISBLANK(H113)), "", H113/H26)</f>
        <v/>
      </c>
      <c r="J113" s="73" t="str">
        <f>IFERROR((I113-G113)*100,"")</f>
        <v/>
      </c>
      <c r="K113" s="76" t="str">
        <f t="shared" ref="K113:K114" si="43">IFERROR((I113-C113)*100,"")</f>
        <v/>
      </c>
      <c r="L113" s="13"/>
      <c r="M113" s="117"/>
      <c r="N113" s="117"/>
      <c r="O113" s="117"/>
      <c r="P113" s="117"/>
      <c r="Q113" s="117"/>
    </row>
    <row r="114" spans="1:17" x14ac:dyDescent="0.25">
      <c r="A114" s="27" t="s">
        <v>61</v>
      </c>
      <c r="B114" s="34"/>
      <c r="C114" s="3" t="str">
        <f>IF(OR(ISERROR(B114/B27), ISBLANK(B114)), "", B114/B27)</f>
        <v/>
      </c>
      <c r="D114" s="37"/>
      <c r="E114" s="3" t="str">
        <f>IF(OR(ISERROR(D114/D27), ISBLANK(D114)), "", D114/D27)</f>
        <v/>
      </c>
      <c r="F114" s="37"/>
      <c r="G114" s="3" t="str">
        <f>IF(OR(ISERROR(F114/F27), ISBLANK(F114)), "", F114/F27)</f>
        <v/>
      </c>
      <c r="H114" s="37"/>
      <c r="I114" s="3" t="str">
        <f>IF(OR(ISERROR(H114/H27), ISBLANK(H114)), "", H114/H27)</f>
        <v/>
      </c>
      <c r="J114" s="92" t="str">
        <f>IFERROR((I114-G114)*100,"")</f>
        <v/>
      </c>
      <c r="K114" s="93" t="str">
        <f t="shared" si="43"/>
        <v/>
      </c>
      <c r="L114" s="13"/>
      <c r="M114" s="117"/>
      <c r="N114" s="117"/>
      <c r="O114" s="117"/>
      <c r="P114" s="117"/>
      <c r="Q114" s="117"/>
    </row>
    <row r="115" spans="1:17" x14ac:dyDescent="0.25">
      <c r="A115" s="68" t="s">
        <v>85</v>
      </c>
      <c r="B115" s="69"/>
      <c r="C115" s="71" t="str">
        <f>IFERROR((C114-C113)*100, "")</f>
        <v/>
      </c>
      <c r="D115" s="70"/>
      <c r="E115" s="71" t="str">
        <f>IFERROR((E114-E113)*100, "")</f>
        <v/>
      </c>
      <c r="F115" s="70"/>
      <c r="G115" s="71" t="str">
        <f>IFERROR((G114-G113)*100, "")</f>
        <v/>
      </c>
      <c r="H115" s="70"/>
      <c r="I115" s="71" t="str">
        <f>IFERROR((I114-I113)*100, "")</f>
        <v/>
      </c>
      <c r="J115" s="83"/>
      <c r="K115" s="84"/>
      <c r="L115" s="13"/>
      <c r="M115" s="77"/>
      <c r="N115" s="77"/>
      <c r="O115" s="77"/>
      <c r="P115" s="77"/>
      <c r="Q115" s="77"/>
    </row>
    <row r="116" spans="1:17" x14ac:dyDescent="0.25">
      <c r="A116" s="23" t="s">
        <v>62</v>
      </c>
      <c r="B116" s="94"/>
      <c r="C116" s="1"/>
      <c r="D116" s="98"/>
      <c r="E116" s="1"/>
      <c r="F116" s="98"/>
      <c r="G116" s="1"/>
      <c r="H116" s="98"/>
      <c r="I116" s="1"/>
      <c r="J116" s="11"/>
      <c r="K116" s="12"/>
      <c r="L116" s="13"/>
      <c r="M116" s="13"/>
      <c r="N116" s="13"/>
      <c r="O116" s="13"/>
      <c r="P116" s="13"/>
      <c r="Q116" s="13"/>
    </row>
    <row r="117" spans="1:17" x14ac:dyDescent="0.25">
      <c r="A117" s="24" t="s">
        <v>63</v>
      </c>
      <c r="B117" s="33">
        <v>68</v>
      </c>
      <c r="C117" s="2">
        <f>IF(OR(ISERROR(B117/B29), ISBLANK(B117)), "", B117/B29)</f>
        <v>0.17847769028871391</v>
      </c>
      <c r="D117" s="36">
        <v>73</v>
      </c>
      <c r="E117" s="2">
        <f>IF(OR(ISERROR(D117/D29), ISBLANK(D117)), "", D117/D29)</f>
        <v>0.20621468926553671</v>
      </c>
      <c r="F117" s="36">
        <v>60</v>
      </c>
      <c r="G117" s="2">
        <f>IF(OR(ISERROR(F117/F29), ISBLANK(F117)), "", F117/F29)</f>
        <v>0.20066889632107024</v>
      </c>
      <c r="H117" s="36">
        <v>54</v>
      </c>
      <c r="I117" s="2">
        <f>IF(OR(ISERROR(H117/H29), ISBLANK(H117)), "", H117/H29)</f>
        <v>0.2109375</v>
      </c>
      <c r="J117" s="73">
        <f t="shared" ref="J117:J118" si="44">IFERROR((I117-G117)*100,"")</f>
        <v>1.0268603678929762</v>
      </c>
      <c r="K117" s="76">
        <f t="shared" ref="K117:K118" si="45">IFERROR((I117-C117)*100,"")</f>
        <v>3.2459809711286089</v>
      </c>
      <c r="L117" s="13"/>
      <c r="M117" s="13"/>
      <c r="N117" s="13"/>
      <c r="O117" s="13"/>
      <c r="P117" s="13"/>
      <c r="Q117" s="13"/>
    </row>
    <row r="118" spans="1:17" x14ac:dyDescent="0.25">
      <c r="A118" s="27" t="s">
        <v>64</v>
      </c>
      <c r="B118" s="34">
        <v>42</v>
      </c>
      <c r="C118" s="3">
        <f>IF(OR(ISERROR(B118/B30), ISBLANK(B118)), "", B118/B30)</f>
        <v>0.23863636363636365</v>
      </c>
      <c r="D118" s="37">
        <v>46</v>
      </c>
      <c r="E118" s="3">
        <f>IF(OR(ISERROR(D118/D30), ISBLANK(D118)), "", D118/D30)</f>
        <v>0.31944444444444442</v>
      </c>
      <c r="F118" s="37">
        <v>48</v>
      </c>
      <c r="G118" s="3">
        <f>IF(OR(ISERROR(F118/F30), ISBLANK(F118)), "", F118/F30)</f>
        <v>0.2774566473988439</v>
      </c>
      <c r="H118" s="37">
        <v>52</v>
      </c>
      <c r="I118" s="3">
        <f>IF(OR(ISERROR(H118/H30), ISBLANK(H118)), "", H118/H30)</f>
        <v>0.3443708609271523</v>
      </c>
      <c r="J118" s="92">
        <f t="shared" si="44"/>
        <v>6.6914213528308402</v>
      </c>
      <c r="K118" s="93">
        <f t="shared" si="45"/>
        <v>10.573449729078865</v>
      </c>
      <c r="L118" s="13"/>
      <c r="M118" s="13"/>
      <c r="N118" s="13"/>
      <c r="O118" s="13"/>
      <c r="P118" s="13"/>
      <c r="Q118" s="13"/>
    </row>
    <row r="119" spans="1:17" x14ac:dyDescent="0.25">
      <c r="A119" s="68" t="s">
        <v>85</v>
      </c>
      <c r="B119" s="69"/>
      <c r="C119" s="71">
        <f>IFERROR((C118-C117)*100, "")</f>
        <v>6.015867334764974</v>
      </c>
      <c r="D119" s="70"/>
      <c r="E119" s="71">
        <f>IFERROR((E118-E117)*100, "")</f>
        <v>11.322975517890772</v>
      </c>
      <c r="F119" s="70"/>
      <c r="G119" s="71">
        <f>IFERROR((G118-G117)*100, "")</f>
        <v>7.6787751077773665</v>
      </c>
      <c r="H119" s="70"/>
      <c r="I119" s="71">
        <f>IFERROR((I118-I117)*100, "")</f>
        <v>13.34333609271523</v>
      </c>
      <c r="J119" s="83"/>
      <c r="K119" s="84"/>
      <c r="L119" s="13"/>
      <c r="M119" s="13"/>
      <c r="N119" s="13"/>
      <c r="O119" s="13"/>
      <c r="P119" s="13"/>
      <c r="Q119" s="13"/>
    </row>
    <row r="120" spans="1:17" x14ac:dyDescent="0.25">
      <c r="A120" s="23" t="s">
        <v>65</v>
      </c>
      <c r="B120" s="94"/>
      <c r="C120" s="1"/>
      <c r="D120" s="98"/>
      <c r="E120" s="1"/>
      <c r="F120" s="98"/>
      <c r="G120" s="1"/>
      <c r="H120" s="98"/>
      <c r="I120" s="1"/>
      <c r="J120" s="11"/>
      <c r="K120" s="12"/>
      <c r="L120" s="13"/>
      <c r="M120" s="13"/>
      <c r="N120" s="13"/>
      <c r="O120" s="13"/>
      <c r="P120" s="13"/>
      <c r="Q120" s="13"/>
    </row>
    <row r="121" spans="1:17" x14ac:dyDescent="0.25">
      <c r="A121" s="24" t="str">
        <f>A$32</f>
        <v>full-time</v>
      </c>
      <c r="B121" s="33">
        <v>101</v>
      </c>
      <c r="C121" s="2">
        <f>IF(OR(ISERROR(B121/B32), ISBLANK(B121)), "", B121/B32)</f>
        <v>0.29190751445086704</v>
      </c>
      <c r="D121" s="36">
        <v>115</v>
      </c>
      <c r="E121" s="2">
        <f>IF(OR(ISERROR(D121/D32), ISBLANK(D121)), "", D121/D32)</f>
        <v>0.33724340175953077</v>
      </c>
      <c r="F121" s="36">
        <v>103</v>
      </c>
      <c r="G121" s="2">
        <f>IF(OR(ISERROR(F121/F32), ISBLANK(F121)), "", F121/F32)</f>
        <v>0.32187500000000002</v>
      </c>
      <c r="H121" s="36">
        <v>99</v>
      </c>
      <c r="I121" s="2">
        <f>IF(OR(ISERROR(H121/H32), ISBLANK(H121)), "", H121/H32)</f>
        <v>0.34859154929577463</v>
      </c>
      <c r="J121" s="73">
        <f>IFERROR((I121-G121)*100,"")</f>
        <v>2.6716549295774605</v>
      </c>
      <c r="K121" s="76">
        <f t="shared" ref="K121:K122" si="46">IFERROR((I121-C121)*100,"")</f>
        <v>5.6684034844907583</v>
      </c>
      <c r="L121" s="13"/>
      <c r="M121" s="13"/>
      <c r="N121" s="13"/>
      <c r="O121" s="13"/>
      <c r="P121" s="13"/>
      <c r="Q121" s="13"/>
    </row>
    <row r="122" spans="1:17" x14ac:dyDescent="0.25">
      <c r="A122" s="27" t="str">
        <f>A$33</f>
        <v>Not full-time</v>
      </c>
      <c r="B122" s="34">
        <v>9</v>
      </c>
      <c r="C122" s="3">
        <f>IF(OR(ISERROR(B122/B33), ISBLANK(B122)), "", B122/B33)</f>
        <v>4.2654028436018961E-2</v>
      </c>
      <c r="D122" s="37">
        <v>4</v>
      </c>
      <c r="E122" s="3">
        <f>IF(OR(ISERROR(D122/D33), ISBLANK(D122)), "", D122/D33)</f>
        <v>2.5477707006369428E-2</v>
      </c>
      <c r="F122" s="37">
        <v>5</v>
      </c>
      <c r="G122" s="3">
        <f>IF(OR(ISERROR(F122/F33), ISBLANK(F122)), "", F122/F33)</f>
        <v>3.2894736842105261E-2</v>
      </c>
      <c r="H122" s="37">
        <v>7</v>
      </c>
      <c r="I122" s="3">
        <f>IF(OR(ISERROR(H122/H33), ISBLANK(H122)), "", H122/H33)</f>
        <v>5.6910569105691054E-2</v>
      </c>
      <c r="J122" s="92">
        <f t="shared" ref="J122" si="47">IFERROR((I122-G122)*100,"")</f>
        <v>2.4015832263585795</v>
      </c>
      <c r="K122" s="93">
        <f t="shared" si="46"/>
        <v>1.4256540669672093</v>
      </c>
      <c r="L122" s="13"/>
      <c r="M122" s="13"/>
      <c r="N122" s="13"/>
      <c r="O122" s="13"/>
      <c r="P122" s="13"/>
      <c r="Q122" s="13"/>
    </row>
    <row r="123" spans="1:17" x14ac:dyDescent="0.25">
      <c r="A123" s="68" t="s">
        <v>85</v>
      </c>
      <c r="B123" s="69"/>
      <c r="C123" s="71">
        <f>IFERROR((C122-C121)*100, "")</f>
        <v>-24.92534860148481</v>
      </c>
      <c r="D123" s="70"/>
      <c r="E123" s="71">
        <f>IFERROR((E122-E121)*100, "")</f>
        <v>-31.176569475316136</v>
      </c>
      <c r="F123" s="70"/>
      <c r="G123" s="71">
        <f>IFERROR((G122-G121)*100, "")</f>
        <v>-28.898026315789476</v>
      </c>
      <c r="H123" s="70"/>
      <c r="I123" s="71">
        <f>IFERROR((I122-I121)*100, "")</f>
        <v>-29.168098019008358</v>
      </c>
      <c r="J123" s="83"/>
      <c r="K123" s="84"/>
      <c r="L123" s="13"/>
      <c r="M123" s="13"/>
      <c r="N123" s="13"/>
      <c r="O123" s="13"/>
      <c r="P123" s="13"/>
      <c r="Q123" s="13"/>
    </row>
  </sheetData>
  <sheetProtection algorithmName="SHA-512" hashValue="0AlpQeg4/InnYMXD4HqYaYSn6ZFXcqmSFY1PkH8L0l8TvOIloqwvCLos1RwTFE1MxaoDBcPKvBDsHau9rzuRwg==" saltValue="phu3VMszzHrS42PrOmvI0g==" spinCount="100000" sheet="1" objects="1" scenarios="1"/>
  <mergeCells count="29">
    <mergeCell ref="M20:Q20"/>
    <mergeCell ref="M51:Q54"/>
    <mergeCell ref="M11:Q11"/>
    <mergeCell ref="M65:Q70"/>
    <mergeCell ref="M72:Q73"/>
    <mergeCell ref="M15:Q18"/>
    <mergeCell ref="B2:I4"/>
    <mergeCell ref="B6:I6"/>
    <mergeCell ref="A9:K9"/>
    <mergeCell ref="B7:I7"/>
    <mergeCell ref="M13:Q14"/>
    <mergeCell ref="M12:Q12"/>
    <mergeCell ref="B11:C11"/>
    <mergeCell ref="D11:E11"/>
    <mergeCell ref="F11:G11"/>
    <mergeCell ref="H11:I11"/>
    <mergeCell ref="J11:J12"/>
    <mergeCell ref="K11:K12"/>
    <mergeCell ref="M111:Q114"/>
    <mergeCell ref="M22:Q25"/>
    <mergeCell ref="M26:Q31"/>
    <mergeCell ref="M35:Q40"/>
    <mergeCell ref="M42:Q43"/>
    <mergeCell ref="M102:Q103"/>
    <mergeCell ref="M105:Q109"/>
    <mergeCell ref="M45:Q49"/>
    <mergeCell ref="M75:Q79"/>
    <mergeCell ref="M95:Q100"/>
    <mergeCell ref="M81:Q84"/>
  </mergeCells>
  <conditionalFormatting sqref="C35 E35 G35 I35 C37:C38 E37:E38 G37:G38 I37:I38 I41:I43 G41:G43 E41:E43 E49:E50 G49:G50 I49:I50 E53:E54 G53:G54 I53:I54 E57:E58 G57:G58 I57:I58 E61:E62 G61:G62 I61:I62 C41:C43 C49:C50 C53:C54 C57:C58 C61:C62">
    <cfRule type="cellIs" dxfId="8" priority="7" operator="greaterThan">
      <formula>1</formula>
    </cfRule>
  </conditionalFormatting>
  <conditionalFormatting sqref="E65 G65 I65 C67:C68 E67:E68 G67:G68 I67:I68 I71:I73 G71:G73 E71:E73 E79:E80 G79:G80 I79:I80 E83:E84 G83:G84 I83:I84 E87:E88 G87:G88 I87:I88 E91:E92 G91:G92 I91:I92 C71:C73 C79:C80 C83:C84 C87:C88 C91:C92">
    <cfRule type="cellIs" dxfId="7" priority="5" operator="greaterThan">
      <formula>1</formula>
    </cfRule>
  </conditionalFormatting>
  <conditionalFormatting sqref="C65">
    <cfRule type="cellIs" dxfId="6" priority="4" operator="greaterThan">
      <formula>1</formula>
    </cfRule>
  </conditionalFormatting>
  <conditionalFormatting sqref="E95 G95 I95 C97:C98 E97:E98 G97:G98 I97:I98 I101:I103 G101:G103 E101:E103 E109:E110 G109:G110 I109:I110 E113:E114 G113:G114 I113:I114 E117:E118 G117:G118 I117:I118 E121:E122 G121:G122 I121:I122 C101:C103 C109:C110 C113:C114 C117:C118 C121:C122">
    <cfRule type="cellIs" dxfId="5" priority="3" operator="greaterThan">
      <formula>1</formula>
    </cfRule>
  </conditionalFormatting>
  <conditionalFormatting sqref="C95">
    <cfRule type="cellIs" dxfId="4" priority="1" operator="greaterThan">
      <formula>1</formula>
    </cfRule>
  </conditionalFormatting>
  <pageMargins left="0.7" right="0.7" top="0.5" bottom="0.5" header="0.3" footer="0.3"/>
  <pageSetup scale="58" orientation="landscape" horizontalDpi="1200" verticalDpi="1200" r:id="rId1"/>
  <rowBreaks count="2" manualBreakCount="2">
    <brk id="63" max="16383" man="1"/>
    <brk id="93" max="16383"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63"/>
  <sheetViews>
    <sheetView topLeftCell="A31" zoomScaleNormal="100" zoomScalePageLayoutView="110" workbookViewId="0">
      <selection activeCell="B63" sqref="B63"/>
    </sheetView>
  </sheetViews>
  <sheetFormatPr defaultColWidth="8.85546875" defaultRowHeight="15" x14ac:dyDescent="0.25"/>
  <cols>
    <col min="1" max="1" width="35.7109375" style="15" customWidth="1"/>
    <col min="2" max="9" width="8.85546875" style="15"/>
    <col min="10" max="11" width="12.7109375" style="15" customWidth="1"/>
    <col min="12" max="12" width="6.85546875" style="15" customWidth="1"/>
    <col min="13" max="16384" width="8.85546875" style="15"/>
  </cols>
  <sheetData>
    <row r="1" spans="1:17" x14ac:dyDescent="0.25">
      <c r="A1" s="13"/>
      <c r="B1" s="14"/>
      <c r="C1" s="13"/>
      <c r="D1" s="13"/>
      <c r="E1" s="13"/>
      <c r="F1" s="13"/>
      <c r="G1" s="13"/>
      <c r="H1" s="13"/>
      <c r="I1" s="13"/>
      <c r="J1" s="13"/>
      <c r="K1" s="13"/>
      <c r="L1" s="13"/>
      <c r="M1" s="13"/>
      <c r="N1" s="13"/>
      <c r="O1" s="13"/>
      <c r="P1" s="13"/>
      <c r="Q1" s="13"/>
    </row>
    <row r="2" spans="1:17" ht="15" customHeight="1" x14ac:dyDescent="0.25">
      <c r="A2" s="13"/>
      <c r="B2" s="108" t="s">
        <v>103</v>
      </c>
      <c r="C2" s="109"/>
      <c r="D2" s="109"/>
      <c r="E2" s="109"/>
      <c r="F2" s="109"/>
      <c r="G2" s="109"/>
      <c r="H2" s="109"/>
      <c r="I2" s="110"/>
      <c r="J2" s="13"/>
      <c r="K2" s="13"/>
      <c r="L2" s="13"/>
      <c r="M2" s="13"/>
      <c r="N2" s="13"/>
      <c r="O2" s="13"/>
      <c r="P2" s="13"/>
      <c r="Q2" s="13"/>
    </row>
    <row r="3" spans="1:17" ht="15" customHeight="1" x14ac:dyDescent="0.25">
      <c r="A3" s="13"/>
      <c r="B3" s="111"/>
      <c r="C3" s="112"/>
      <c r="D3" s="112"/>
      <c r="E3" s="112"/>
      <c r="F3" s="112"/>
      <c r="G3" s="112"/>
      <c r="H3" s="112"/>
      <c r="I3" s="113"/>
      <c r="J3" s="13"/>
      <c r="K3" s="13"/>
      <c r="L3" s="13"/>
      <c r="M3" s="13"/>
      <c r="N3" s="13"/>
      <c r="O3" s="13"/>
      <c r="P3" s="13"/>
      <c r="Q3" s="13"/>
    </row>
    <row r="4" spans="1:17" ht="15" customHeight="1" x14ac:dyDescent="0.25">
      <c r="A4" s="13"/>
      <c r="B4" s="114"/>
      <c r="C4" s="115"/>
      <c r="D4" s="115"/>
      <c r="E4" s="115"/>
      <c r="F4" s="115"/>
      <c r="G4" s="115"/>
      <c r="H4" s="115"/>
      <c r="I4" s="116"/>
      <c r="J4" s="13"/>
      <c r="K4" s="13"/>
      <c r="L4" s="13"/>
      <c r="M4" s="13"/>
      <c r="N4" s="13"/>
      <c r="O4" s="13"/>
      <c r="P4" s="13"/>
      <c r="Q4" s="13"/>
    </row>
    <row r="5" spans="1:17" x14ac:dyDescent="0.25">
      <c r="A5" s="13"/>
      <c r="B5" s="14"/>
      <c r="C5" s="13"/>
      <c r="D5" s="13"/>
      <c r="E5" s="13"/>
      <c r="F5" s="13"/>
      <c r="G5" s="13"/>
      <c r="H5" s="13"/>
      <c r="I5" s="13"/>
      <c r="J5" s="13"/>
      <c r="K5" s="13"/>
      <c r="L5" s="13"/>
      <c r="M5" s="13"/>
      <c r="N5" s="13"/>
      <c r="O5" s="13"/>
      <c r="P5" s="13"/>
      <c r="Q5" s="13"/>
    </row>
    <row r="6" spans="1:17" x14ac:dyDescent="0.25">
      <c r="A6" s="50" t="s">
        <v>2</v>
      </c>
      <c r="B6" s="125" t="str">
        <f>IF(ISBLANK('Intro (START HERE)'!B18), "", 'Intro (START HERE)'!B18)</f>
        <v>Danville Area Community College</v>
      </c>
      <c r="C6" s="126"/>
      <c r="D6" s="126"/>
      <c r="E6" s="126"/>
      <c r="F6" s="126"/>
      <c r="G6" s="126"/>
      <c r="H6" s="126"/>
      <c r="I6" s="127"/>
      <c r="J6" s="13"/>
      <c r="K6" s="13"/>
      <c r="L6" s="13"/>
      <c r="M6" s="13"/>
      <c r="N6" s="13"/>
      <c r="O6" s="13"/>
      <c r="P6" s="13"/>
      <c r="Q6" s="13"/>
    </row>
    <row r="7" spans="1:17" x14ac:dyDescent="0.25">
      <c r="A7" s="50" t="s">
        <v>25</v>
      </c>
      <c r="B7" s="125" t="str">
        <f>'Intro (START HERE)'!B27</f>
        <v>All Students New to Institution</v>
      </c>
      <c r="C7" s="126"/>
      <c r="D7" s="126"/>
      <c r="E7" s="126"/>
      <c r="F7" s="126"/>
      <c r="G7" s="126"/>
      <c r="H7" s="126"/>
      <c r="I7" s="127"/>
      <c r="J7" s="13"/>
      <c r="K7" s="13"/>
      <c r="L7" s="13"/>
      <c r="M7" s="13"/>
      <c r="N7" s="13"/>
      <c r="O7" s="13"/>
      <c r="P7" s="13"/>
      <c r="Q7" s="13"/>
    </row>
    <row r="8" spans="1:17" ht="8.25" customHeight="1" x14ac:dyDescent="0.25">
      <c r="A8" s="48"/>
      <c r="B8" s="51"/>
      <c r="C8" s="52"/>
      <c r="D8" s="52"/>
      <c r="E8" s="52"/>
      <c r="F8" s="52"/>
      <c r="G8" s="13"/>
      <c r="H8" s="13"/>
      <c r="I8" s="13"/>
      <c r="J8" s="13"/>
      <c r="K8" s="13"/>
      <c r="L8" s="13"/>
      <c r="M8" s="13"/>
      <c r="N8" s="13"/>
      <c r="O8" s="13"/>
      <c r="P8" s="13"/>
      <c r="Q8" s="13"/>
    </row>
    <row r="9" spans="1:17" ht="18.75" customHeight="1" x14ac:dyDescent="0.25">
      <c r="A9" s="138" t="s">
        <v>86</v>
      </c>
      <c r="B9" s="129"/>
      <c r="C9" s="129"/>
      <c r="D9" s="129"/>
      <c r="E9" s="129"/>
      <c r="F9" s="129"/>
      <c r="G9" s="129"/>
      <c r="H9" s="129"/>
      <c r="I9" s="129"/>
      <c r="J9" s="129"/>
      <c r="K9" s="130"/>
      <c r="L9" s="13"/>
      <c r="M9" s="13"/>
      <c r="N9" s="13"/>
      <c r="O9" s="13"/>
      <c r="P9" s="13"/>
      <c r="Q9" s="13"/>
    </row>
    <row r="10" spans="1:17" ht="12.75" customHeight="1" x14ac:dyDescent="0.25">
      <c r="A10" s="49"/>
      <c r="B10" s="49"/>
      <c r="C10" s="49"/>
      <c r="D10" s="49"/>
      <c r="E10" s="49"/>
      <c r="F10" s="49"/>
      <c r="G10" s="49"/>
      <c r="H10" s="49"/>
      <c r="I10" s="49"/>
      <c r="J10" s="43"/>
      <c r="K10" s="43"/>
      <c r="L10" s="13"/>
      <c r="M10" s="13"/>
      <c r="N10" s="13"/>
      <c r="O10" s="13"/>
      <c r="P10" s="13"/>
      <c r="Q10" s="13"/>
    </row>
    <row r="11" spans="1:17" x14ac:dyDescent="0.25">
      <c r="A11" s="16" t="s">
        <v>7</v>
      </c>
      <c r="B11" s="132" t="s">
        <v>3</v>
      </c>
      <c r="C11" s="132"/>
      <c r="D11" s="132" t="s">
        <v>4</v>
      </c>
      <c r="E11" s="132"/>
      <c r="F11" s="132" t="s">
        <v>6</v>
      </c>
      <c r="G11" s="132"/>
      <c r="H11" s="132" t="s">
        <v>5</v>
      </c>
      <c r="I11" s="132"/>
      <c r="J11" s="133" t="s">
        <v>83</v>
      </c>
      <c r="K11" s="135" t="s">
        <v>84</v>
      </c>
      <c r="L11" s="13"/>
      <c r="M11" s="137" t="s">
        <v>30</v>
      </c>
      <c r="N11" s="137"/>
      <c r="O11" s="137"/>
      <c r="P11" s="137"/>
      <c r="Q11" s="137"/>
    </row>
    <row r="12" spans="1:17" x14ac:dyDescent="0.25">
      <c r="A12" s="53"/>
      <c r="B12" s="54" t="s">
        <v>0</v>
      </c>
      <c r="C12" s="54" t="s">
        <v>1</v>
      </c>
      <c r="D12" s="54" t="s">
        <v>0</v>
      </c>
      <c r="E12" s="54" t="s">
        <v>1</v>
      </c>
      <c r="F12" s="54" t="s">
        <v>0</v>
      </c>
      <c r="G12" s="54" t="s">
        <v>1</v>
      </c>
      <c r="H12" s="54" t="s">
        <v>0</v>
      </c>
      <c r="I12" s="54" t="s">
        <v>1</v>
      </c>
      <c r="J12" s="134"/>
      <c r="K12" s="136"/>
      <c r="L12" s="13"/>
      <c r="M12" s="131" t="s">
        <v>31</v>
      </c>
      <c r="N12" s="131"/>
      <c r="O12" s="131"/>
      <c r="P12" s="131"/>
      <c r="Q12" s="131"/>
    </row>
    <row r="13" spans="1:17" x14ac:dyDescent="0.25">
      <c r="A13" s="17" t="s">
        <v>33</v>
      </c>
      <c r="B13" s="10"/>
      <c r="C13" s="10"/>
      <c r="D13" s="10"/>
      <c r="E13" s="10"/>
      <c r="F13" s="102"/>
      <c r="G13" s="10"/>
      <c r="H13" s="102"/>
      <c r="I13" s="10"/>
      <c r="J13" s="18"/>
      <c r="K13" s="19"/>
      <c r="L13" s="13"/>
      <c r="M13" s="107" t="s">
        <v>32</v>
      </c>
      <c r="N13" s="107"/>
      <c r="O13" s="107"/>
      <c r="P13" s="107"/>
      <c r="Q13" s="107"/>
    </row>
    <row r="14" spans="1:17" x14ac:dyDescent="0.25">
      <c r="A14" s="20" t="s">
        <v>8</v>
      </c>
      <c r="B14" s="32">
        <v>577</v>
      </c>
      <c r="C14" s="8"/>
      <c r="D14" s="35">
        <v>538</v>
      </c>
      <c r="E14" s="8"/>
      <c r="F14" s="35">
        <v>484</v>
      </c>
      <c r="G14" s="8"/>
      <c r="H14" s="35">
        <v>450</v>
      </c>
      <c r="I14" s="8"/>
      <c r="J14" s="21"/>
      <c r="K14" s="22"/>
      <c r="L14" s="13"/>
      <c r="M14" s="107"/>
      <c r="N14" s="107"/>
      <c r="O14" s="107"/>
      <c r="P14" s="107"/>
      <c r="Q14" s="107"/>
    </row>
    <row r="15" spans="1:17" x14ac:dyDescent="0.25">
      <c r="A15" s="23" t="s">
        <v>9</v>
      </c>
      <c r="B15" s="94"/>
      <c r="C15" s="1"/>
      <c r="D15" s="98"/>
      <c r="E15" s="1"/>
      <c r="F15" s="98"/>
      <c r="G15" s="1"/>
      <c r="H15" s="98"/>
      <c r="I15" s="1"/>
      <c r="J15" s="11"/>
      <c r="K15" s="12"/>
      <c r="L15" s="13"/>
      <c r="M15" s="107" t="s">
        <v>91</v>
      </c>
      <c r="N15" s="107"/>
      <c r="O15" s="107"/>
      <c r="P15" s="107"/>
      <c r="Q15" s="107"/>
    </row>
    <row r="16" spans="1:17" x14ac:dyDescent="0.25">
      <c r="A16" s="24" t="s">
        <v>10</v>
      </c>
      <c r="B16" s="33">
        <v>337</v>
      </c>
      <c r="C16" s="7"/>
      <c r="D16" s="36">
        <v>281</v>
      </c>
      <c r="E16" s="7"/>
      <c r="F16" s="36">
        <v>281</v>
      </c>
      <c r="G16" s="7"/>
      <c r="H16" s="36">
        <v>239</v>
      </c>
      <c r="I16" s="7"/>
      <c r="J16" s="25"/>
      <c r="K16" s="26"/>
      <c r="L16" s="13"/>
      <c r="M16" s="107"/>
      <c r="N16" s="107"/>
      <c r="O16" s="107"/>
      <c r="P16" s="107"/>
      <c r="Q16" s="107"/>
    </row>
    <row r="17" spans="1:17" x14ac:dyDescent="0.25">
      <c r="A17" s="27" t="s">
        <v>11</v>
      </c>
      <c r="B17" s="34">
        <v>240</v>
      </c>
      <c r="C17" s="6"/>
      <c r="D17" s="37">
        <v>257</v>
      </c>
      <c r="E17" s="6"/>
      <c r="F17" s="37">
        <v>203</v>
      </c>
      <c r="G17" s="6"/>
      <c r="H17" s="37">
        <v>211</v>
      </c>
      <c r="I17" s="6"/>
      <c r="J17" s="28"/>
      <c r="K17" s="29"/>
      <c r="L17" s="13"/>
      <c r="M17" s="107"/>
      <c r="N17" s="107"/>
      <c r="O17" s="107"/>
      <c r="P17" s="107"/>
      <c r="Q17" s="107"/>
    </row>
    <row r="18" spans="1:17" ht="15" customHeight="1" x14ac:dyDescent="0.25">
      <c r="A18" s="30" t="s">
        <v>56</v>
      </c>
      <c r="B18" s="95"/>
      <c r="C18" s="4"/>
      <c r="D18" s="99"/>
      <c r="E18" s="4"/>
      <c r="F18" s="99"/>
      <c r="G18" s="4"/>
      <c r="H18" s="99"/>
      <c r="I18" s="4"/>
      <c r="J18" s="11"/>
      <c r="K18" s="12"/>
      <c r="L18" s="13"/>
      <c r="M18" s="107"/>
      <c r="N18" s="107"/>
      <c r="O18" s="107"/>
      <c r="P18" s="107"/>
      <c r="Q18" s="107"/>
    </row>
    <row r="19" spans="1:17" x14ac:dyDescent="0.25">
      <c r="A19" s="24" t="str">
        <f>'Intro (START HERE)'!B38</f>
        <v>White</v>
      </c>
      <c r="B19" s="33">
        <v>429</v>
      </c>
      <c r="C19" s="7"/>
      <c r="D19" s="36">
        <v>382</v>
      </c>
      <c r="E19" s="7"/>
      <c r="F19" s="36">
        <v>359</v>
      </c>
      <c r="G19" s="7"/>
      <c r="H19" s="36">
        <v>314</v>
      </c>
      <c r="I19" s="7"/>
      <c r="J19" s="25"/>
      <c r="K19" s="26"/>
      <c r="L19" s="13"/>
      <c r="M19" s="13"/>
      <c r="N19" s="13"/>
      <c r="O19" s="13"/>
      <c r="P19" s="13"/>
      <c r="Q19" s="13"/>
    </row>
    <row r="20" spans="1:17" x14ac:dyDescent="0.25">
      <c r="A20" s="24" t="str">
        <f>'Intro (START HERE)'!B39</f>
        <v>Black</v>
      </c>
      <c r="B20" s="33">
        <v>77</v>
      </c>
      <c r="C20" s="7"/>
      <c r="D20" s="36">
        <v>86</v>
      </c>
      <c r="E20" s="7"/>
      <c r="F20" s="36">
        <v>61</v>
      </c>
      <c r="G20" s="7"/>
      <c r="H20" s="36">
        <v>68</v>
      </c>
      <c r="I20" s="7"/>
      <c r="J20" s="25"/>
      <c r="K20" s="26"/>
      <c r="L20" s="13"/>
      <c r="M20" s="137" t="s">
        <v>26</v>
      </c>
      <c r="N20" s="137"/>
      <c r="O20" s="137"/>
      <c r="P20" s="137"/>
      <c r="Q20" s="137"/>
    </row>
    <row r="21" spans="1:17" x14ac:dyDescent="0.25">
      <c r="A21" s="24" t="str">
        <f>'Intro (START HERE)'!B40</f>
        <v>Hispanic</v>
      </c>
      <c r="B21" s="34">
        <v>29</v>
      </c>
      <c r="C21" s="6"/>
      <c r="D21" s="37">
        <v>19</v>
      </c>
      <c r="E21" s="6"/>
      <c r="F21" s="37">
        <v>23</v>
      </c>
      <c r="G21" s="6"/>
      <c r="H21" s="37">
        <v>21</v>
      </c>
      <c r="I21" s="6"/>
      <c r="J21" s="28"/>
      <c r="K21" s="29"/>
      <c r="L21" s="13"/>
      <c r="M21" s="58" t="s">
        <v>25</v>
      </c>
      <c r="N21" s="13"/>
      <c r="O21" s="13"/>
      <c r="P21" s="13"/>
      <c r="Q21" s="13"/>
    </row>
    <row r="22" spans="1:17" ht="15" customHeight="1" x14ac:dyDescent="0.25">
      <c r="A22" s="23" t="s">
        <v>13</v>
      </c>
      <c r="B22" s="94"/>
      <c r="C22" s="1"/>
      <c r="D22" s="98"/>
      <c r="E22" s="1"/>
      <c r="F22" s="98"/>
      <c r="G22" s="1"/>
      <c r="H22" s="98"/>
      <c r="I22" s="1"/>
      <c r="J22" s="11"/>
      <c r="K22" s="12"/>
      <c r="L22" s="13"/>
      <c r="M22" s="107" t="s">
        <v>98</v>
      </c>
      <c r="N22" s="107"/>
      <c r="O22" s="107"/>
      <c r="P22" s="107"/>
      <c r="Q22" s="107"/>
    </row>
    <row r="23" spans="1:17" ht="15" customHeight="1" x14ac:dyDescent="0.25">
      <c r="A23" s="24" t="s">
        <v>14</v>
      </c>
      <c r="B23" s="33">
        <v>324</v>
      </c>
      <c r="C23" s="7"/>
      <c r="D23" s="36">
        <v>280</v>
      </c>
      <c r="E23" s="7"/>
      <c r="F23" s="36">
        <v>244</v>
      </c>
      <c r="G23" s="7"/>
      <c r="H23" s="36">
        <v>255</v>
      </c>
      <c r="I23" s="7"/>
      <c r="J23" s="25"/>
      <c r="K23" s="26"/>
      <c r="L23" s="13"/>
      <c r="M23" s="107"/>
      <c r="N23" s="107"/>
      <c r="O23" s="107"/>
      <c r="P23" s="107"/>
      <c r="Q23" s="107"/>
    </row>
    <row r="24" spans="1:17" ht="15" customHeight="1" x14ac:dyDescent="0.25">
      <c r="A24" s="27" t="s">
        <v>15</v>
      </c>
      <c r="B24" s="33">
        <v>253</v>
      </c>
      <c r="C24" s="7"/>
      <c r="D24" s="36">
        <v>258</v>
      </c>
      <c r="E24" s="7"/>
      <c r="F24" s="36">
        <v>240</v>
      </c>
      <c r="G24" s="7"/>
      <c r="H24" s="36">
        <v>195</v>
      </c>
      <c r="I24" s="7"/>
      <c r="J24" s="25"/>
      <c r="K24" s="26"/>
      <c r="L24" s="13"/>
      <c r="M24" s="107"/>
      <c r="N24" s="107"/>
      <c r="O24" s="107"/>
      <c r="P24" s="107"/>
      <c r="Q24" s="107"/>
    </row>
    <row r="25" spans="1:17" x14ac:dyDescent="0.25">
      <c r="A25" s="23" t="s">
        <v>59</v>
      </c>
      <c r="B25" s="94"/>
      <c r="C25" s="1"/>
      <c r="D25" s="98"/>
      <c r="E25" s="1"/>
      <c r="F25" s="98"/>
      <c r="G25" s="1"/>
      <c r="H25" s="98"/>
      <c r="I25" s="1"/>
      <c r="J25" s="11"/>
      <c r="K25" s="12"/>
      <c r="L25" s="13"/>
      <c r="M25" s="107"/>
      <c r="N25" s="107"/>
      <c r="O25" s="107"/>
      <c r="P25" s="107"/>
      <c r="Q25" s="107"/>
    </row>
    <row r="26" spans="1:17" ht="15" customHeight="1" x14ac:dyDescent="0.25">
      <c r="A26" s="24" t="s">
        <v>60</v>
      </c>
      <c r="B26" s="33"/>
      <c r="C26" s="7"/>
      <c r="D26" s="36"/>
      <c r="E26" s="7"/>
      <c r="F26" s="36"/>
      <c r="G26" s="7"/>
      <c r="H26" s="36"/>
      <c r="I26" s="7"/>
      <c r="J26" s="25"/>
      <c r="K26" s="26"/>
      <c r="L26" s="13"/>
      <c r="M26" s="107"/>
      <c r="N26" s="107"/>
      <c r="O26" s="107"/>
      <c r="P26" s="107"/>
      <c r="Q26" s="107"/>
    </row>
    <row r="27" spans="1:17" ht="15" customHeight="1" x14ac:dyDescent="0.25">
      <c r="A27" s="27" t="s">
        <v>61</v>
      </c>
      <c r="B27" s="33"/>
      <c r="C27" s="7"/>
      <c r="D27" s="36"/>
      <c r="E27" s="7"/>
      <c r="F27" s="36"/>
      <c r="G27" s="7"/>
      <c r="H27" s="36"/>
      <c r="I27" s="7"/>
      <c r="J27" s="25"/>
      <c r="K27" s="26"/>
      <c r="L27" s="13"/>
      <c r="M27" s="107"/>
      <c r="N27" s="107"/>
      <c r="O27" s="107"/>
      <c r="P27" s="107"/>
      <c r="Q27" s="107"/>
    </row>
    <row r="28" spans="1:17" x14ac:dyDescent="0.25">
      <c r="A28" s="23" t="s">
        <v>62</v>
      </c>
      <c r="B28" s="94"/>
      <c r="C28" s="1"/>
      <c r="D28" s="98"/>
      <c r="E28" s="1"/>
      <c r="F28" s="98"/>
      <c r="G28" s="1"/>
      <c r="H28" s="98"/>
      <c r="I28" s="1"/>
      <c r="J28" s="11"/>
      <c r="K28" s="12"/>
      <c r="L28" s="13"/>
      <c r="M28" s="13"/>
      <c r="N28" s="13"/>
      <c r="O28" s="13"/>
      <c r="P28" s="13"/>
      <c r="Q28" s="13"/>
    </row>
    <row r="29" spans="1:17" ht="15" customHeight="1" x14ac:dyDescent="0.25">
      <c r="A29" s="24" t="s">
        <v>63</v>
      </c>
      <c r="B29" s="33">
        <v>405</v>
      </c>
      <c r="C29" s="7"/>
      <c r="D29" s="36">
        <v>374</v>
      </c>
      <c r="E29" s="7"/>
      <c r="F29" s="36">
        <v>351</v>
      </c>
      <c r="G29" s="7"/>
      <c r="H29" s="36">
        <v>294</v>
      </c>
      <c r="I29" s="7"/>
      <c r="J29" s="25"/>
      <c r="K29" s="26"/>
      <c r="L29" s="13"/>
      <c r="M29" s="124" t="s">
        <v>28</v>
      </c>
      <c r="N29" s="124"/>
      <c r="O29" s="124"/>
      <c r="P29" s="124"/>
      <c r="Q29" s="124"/>
    </row>
    <row r="30" spans="1:17" ht="15" customHeight="1" x14ac:dyDescent="0.25">
      <c r="A30" s="27" t="s">
        <v>64</v>
      </c>
      <c r="B30" s="33">
        <v>172</v>
      </c>
      <c r="C30" s="7"/>
      <c r="D30" s="36">
        <v>164</v>
      </c>
      <c r="E30" s="7"/>
      <c r="F30" s="36">
        <v>133</v>
      </c>
      <c r="G30" s="7"/>
      <c r="H30" s="36">
        <v>156</v>
      </c>
      <c r="I30" s="7"/>
      <c r="J30" s="25"/>
      <c r="K30" s="26"/>
      <c r="L30" s="13"/>
      <c r="M30" s="124"/>
      <c r="N30" s="124"/>
      <c r="O30" s="124"/>
      <c r="P30" s="124"/>
      <c r="Q30" s="124"/>
    </row>
    <row r="31" spans="1:17" x14ac:dyDescent="0.25">
      <c r="A31" s="23" t="s">
        <v>65</v>
      </c>
      <c r="B31" s="94"/>
      <c r="C31" s="1"/>
      <c r="D31" s="98"/>
      <c r="E31" s="1"/>
      <c r="F31" s="98"/>
      <c r="G31" s="1"/>
      <c r="H31" s="98"/>
      <c r="I31" s="1"/>
      <c r="J31" s="11"/>
      <c r="K31" s="12"/>
      <c r="L31" s="13"/>
      <c r="M31" s="124"/>
      <c r="N31" s="124"/>
      <c r="O31" s="124"/>
      <c r="P31" s="124"/>
      <c r="Q31" s="124"/>
    </row>
    <row r="32" spans="1:17" x14ac:dyDescent="0.25">
      <c r="A32" s="24" t="str">
        <f>IF(ISBLANK('Intro (START HERE)'!B49), "( - enter group - )", 'Intro (START HERE)'!B49)</f>
        <v>full-time</v>
      </c>
      <c r="B32" s="33">
        <v>388</v>
      </c>
      <c r="C32" s="7"/>
      <c r="D32" s="36">
        <v>344</v>
      </c>
      <c r="E32" s="7"/>
      <c r="F32" s="36">
        <v>341</v>
      </c>
      <c r="G32" s="7"/>
      <c r="H32" s="36">
        <v>320</v>
      </c>
      <c r="I32" s="7"/>
      <c r="J32" s="25"/>
      <c r="K32" s="26"/>
      <c r="L32" s="13"/>
      <c r="M32" s="124"/>
      <c r="N32" s="124"/>
      <c r="O32" s="124"/>
      <c r="P32" s="124"/>
      <c r="Q32" s="124"/>
    </row>
    <row r="33" spans="1:17" ht="15" customHeight="1" x14ac:dyDescent="0.25">
      <c r="A33" s="27" t="str">
        <f>IF(A32 = "( - enter group - )","( - enter group - )",CONCATENATE("Not ",'Intro (START HERE)'!B49))</f>
        <v>Not full-time</v>
      </c>
      <c r="B33" s="33">
        <v>189</v>
      </c>
      <c r="C33" s="7"/>
      <c r="D33" s="36">
        <v>194</v>
      </c>
      <c r="E33" s="7"/>
      <c r="F33" s="36">
        <v>143</v>
      </c>
      <c r="G33" s="7"/>
      <c r="H33" s="36">
        <v>130</v>
      </c>
      <c r="I33" s="7"/>
      <c r="J33" s="25"/>
      <c r="K33" s="26"/>
      <c r="L33" s="13"/>
      <c r="M33" s="124"/>
      <c r="N33" s="124"/>
      <c r="O33" s="124"/>
      <c r="P33" s="124"/>
      <c r="Q33" s="124"/>
    </row>
    <row r="34" spans="1:17" x14ac:dyDescent="0.25">
      <c r="A34" s="31" t="s">
        <v>35</v>
      </c>
      <c r="B34" s="96"/>
      <c r="C34" s="9"/>
      <c r="D34" s="100"/>
      <c r="E34" s="9"/>
      <c r="F34" s="100"/>
      <c r="G34" s="9"/>
      <c r="H34" s="100"/>
      <c r="I34" s="9"/>
      <c r="J34" s="38"/>
      <c r="K34" s="39"/>
      <c r="L34" s="13"/>
      <c r="M34" s="59"/>
      <c r="N34" s="59"/>
      <c r="O34" s="59"/>
      <c r="P34" s="59"/>
      <c r="Q34" s="59"/>
    </row>
    <row r="35" spans="1:17" ht="15" customHeight="1" x14ac:dyDescent="0.25">
      <c r="A35" s="20" t="s">
        <v>8</v>
      </c>
      <c r="B35" s="32">
        <v>287</v>
      </c>
      <c r="C35" s="5">
        <f>IF(OR(ISERROR(B35/B14), ISBLANK(B35)), "", B35/B14)</f>
        <v>0.49740034662045063</v>
      </c>
      <c r="D35" s="35">
        <v>254</v>
      </c>
      <c r="E35" s="5">
        <f>IF(OR(ISERROR(D35/D14), ISBLANK(D35)), "", D35/D14)</f>
        <v>0.47211895910780671</v>
      </c>
      <c r="F35" s="35">
        <v>267</v>
      </c>
      <c r="G35" s="5">
        <f>IF(OR(ISERROR(F35/F14), ISBLANK(F35)), "", F35/F14)</f>
        <v>0.55165289256198347</v>
      </c>
      <c r="H35" s="35">
        <v>229</v>
      </c>
      <c r="I35" s="5">
        <f>IF(OR(ISERROR(H35/H14), ISBLANK(H35)), "", H35/H14)</f>
        <v>0.50888888888888884</v>
      </c>
      <c r="J35" s="72">
        <f>IFERROR((I35-G35)*100,"")</f>
        <v>-4.2764003673094635</v>
      </c>
      <c r="K35" s="74">
        <f>IFERROR((I35-C35)*100,"")</f>
        <v>1.1488542268438207</v>
      </c>
      <c r="L35" s="13"/>
      <c r="M35" s="58" t="s">
        <v>36</v>
      </c>
      <c r="N35" s="59"/>
      <c r="O35" s="59"/>
      <c r="P35" s="59"/>
      <c r="Q35" s="59"/>
    </row>
    <row r="36" spans="1:17" ht="15" customHeight="1" x14ac:dyDescent="0.25">
      <c r="A36" s="23" t="s">
        <v>9</v>
      </c>
      <c r="B36" s="94"/>
      <c r="C36" s="1"/>
      <c r="D36" s="98"/>
      <c r="E36" s="1"/>
      <c r="F36" s="98"/>
      <c r="G36" s="1"/>
      <c r="H36" s="98"/>
      <c r="I36" s="1"/>
      <c r="J36" s="11"/>
      <c r="K36" s="75"/>
      <c r="L36" s="13"/>
      <c r="M36" s="124" t="s">
        <v>99</v>
      </c>
      <c r="N36" s="124"/>
      <c r="O36" s="124"/>
      <c r="P36" s="124"/>
      <c r="Q36" s="124"/>
    </row>
    <row r="37" spans="1:17" x14ac:dyDescent="0.25">
      <c r="A37" s="24" t="s">
        <v>10</v>
      </c>
      <c r="B37" s="33">
        <v>176</v>
      </c>
      <c r="C37" s="2">
        <f>IF(OR(ISERROR(B37/B16), ISBLANK(B37)), "", B37/B16)</f>
        <v>0.52225519287833833</v>
      </c>
      <c r="D37" s="36">
        <v>149</v>
      </c>
      <c r="E37" s="2">
        <f>IF(OR(ISERROR(D37/D16), ISBLANK(D37)), "", D37/D16)</f>
        <v>0.53024911032028466</v>
      </c>
      <c r="F37" s="36">
        <v>150</v>
      </c>
      <c r="G37" s="2">
        <f>IF(OR(ISERROR(F37/F16), ISBLANK(F37)), "", F37/F16)</f>
        <v>0.53380782918149461</v>
      </c>
      <c r="H37" s="36">
        <v>129</v>
      </c>
      <c r="I37" s="2">
        <f>IF(OR(ISERROR(H37/H16), ISBLANK(H37)), "", H37/H16)</f>
        <v>0.53974895397489542</v>
      </c>
      <c r="J37" s="73">
        <f t="shared" ref="J37:J38" si="0">IFERROR((I37-G37)*100,"")</f>
        <v>0.59411247934008093</v>
      </c>
      <c r="K37" s="76">
        <f t="shared" ref="K37:K38" si="1">IFERROR((I37-C37)*100,"")</f>
        <v>1.7493761096557092</v>
      </c>
      <c r="L37" s="13"/>
      <c r="M37" s="124"/>
      <c r="N37" s="124"/>
      <c r="O37" s="124"/>
      <c r="P37" s="124"/>
      <c r="Q37" s="124"/>
    </row>
    <row r="38" spans="1:17" x14ac:dyDescent="0.25">
      <c r="A38" s="24" t="s">
        <v>11</v>
      </c>
      <c r="B38" s="33">
        <v>111</v>
      </c>
      <c r="C38" s="2">
        <f>IF(OR(ISERROR(B38/B17), ISBLANK(B38)), "", B38/B17)</f>
        <v>0.46250000000000002</v>
      </c>
      <c r="D38" s="36">
        <v>105</v>
      </c>
      <c r="E38" s="2">
        <f>IF(OR(ISERROR(D38/D17), ISBLANK(D38)), "", D38/D17)</f>
        <v>0.40856031128404668</v>
      </c>
      <c r="F38" s="36">
        <v>117</v>
      </c>
      <c r="G38" s="2">
        <f>IF(OR(ISERROR(F38/F17), ISBLANK(F38)), "", F38/F17)</f>
        <v>0.57635467980295563</v>
      </c>
      <c r="H38" s="36">
        <v>100</v>
      </c>
      <c r="I38" s="2">
        <f>IF(OR(ISERROR(H38/H17), ISBLANK(H38)), "", H38/H17)</f>
        <v>0.47393364928909953</v>
      </c>
      <c r="J38" s="73">
        <f t="shared" si="0"/>
        <v>-10.242103051385609</v>
      </c>
      <c r="K38" s="76">
        <f t="shared" si="1"/>
        <v>1.1433649289099512</v>
      </c>
      <c r="L38" s="13"/>
      <c r="M38" s="124"/>
      <c r="N38" s="124"/>
      <c r="O38" s="124"/>
      <c r="P38" s="124"/>
      <c r="Q38" s="124"/>
    </row>
    <row r="39" spans="1:17" x14ac:dyDescent="0.25">
      <c r="A39" s="68" t="s">
        <v>85</v>
      </c>
      <c r="B39" s="69"/>
      <c r="C39" s="71">
        <f>IFERROR((C38-C37)*100, "")</f>
        <v>-5.9755192878338299</v>
      </c>
      <c r="D39" s="70"/>
      <c r="E39" s="71">
        <f>IFERROR((E38-E37)*100, "")</f>
        <v>-12.168879903623797</v>
      </c>
      <c r="F39" s="70"/>
      <c r="G39" s="71">
        <f>IFERROR((G38-G37)*100, "")</f>
        <v>4.2546850621461019</v>
      </c>
      <c r="H39" s="70"/>
      <c r="I39" s="71">
        <f>IFERROR((I38-I37)*100, "")</f>
        <v>-6.5815304685795883</v>
      </c>
      <c r="J39" s="83"/>
      <c r="K39" s="84"/>
      <c r="L39" s="13"/>
      <c r="M39" s="124"/>
      <c r="N39" s="124"/>
      <c r="O39" s="124"/>
      <c r="P39" s="124"/>
      <c r="Q39" s="124"/>
    </row>
    <row r="40" spans="1:17" ht="15" customHeight="1" x14ac:dyDescent="0.25">
      <c r="A40" s="30" t="s">
        <v>56</v>
      </c>
      <c r="B40" s="97"/>
      <c r="C40" s="4"/>
      <c r="D40" s="101"/>
      <c r="E40" s="4"/>
      <c r="F40" s="101"/>
      <c r="G40" s="4"/>
      <c r="H40" s="101"/>
      <c r="I40" s="4"/>
      <c r="J40" s="11"/>
      <c r="K40" s="12"/>
      <c r="L40" s="13"/>
      <c r="M40" s="124"/>
      <c r="N40" s="124"/>
      <c r="O40" s="124"/>
      <c r="P40" s="124"/>
      <c r="Q40" s="124"/>
    </row>
    <row r="41" spans="1:17" x14ac:dyDescent="0.25">
      <c r="A41" s="24" t="str">
        <f>A$19</f>
        <v>White</v>
      </c>
      <c r="B41" s="33">
        <v>222</v>
      </c>
      <c r="C41" s="2">
        <f>IF(OR(ISERROR(B41/B19), ISBLANK(B41)), "", B41/B19)</f>
        <v>0.5174825174825175</v>
      </c>
      <c r="D41" s="36">
        <v>192</v>
      </c>
      <c r="E41" s="2">
        <f>IF(OR(ISERROR(D41/D19), ISBLANK(D41)), "", D41/D19)</f>
        <v>0.50261780104712039</v>
      </c>
      <c r="F41" s="36">
        <v>210</v>
      </c>
      <c r="G41" s="2">
        <f>IF(OR(ISERROR(F41/F19), ISBLANK(F41)), "", F41/F19)</f>
        <v>0.58495821727019504</v>
      </c>
      <c r="H41" s="36">
        <v>168</v>
      </c>
      <c r="I41" s="2">
        <f>IF(OR(ISERROR(H41/H19), ISBLANK(H41)), "", H41/H19)</f>
        <v>0.53503184713375795</v>
      </c>
      <c r="J41" s="73">
        <f t="shared" ref="J41:J43" si="2">IFERROR((I41-G41)*100,"")</f>
        <v>-4.9926370136437086</v>
      </c>
      <c r="K41" s="76">
        <f t="shared" ref="K41:K43" si="3">IFERROR((I41-C41)*100,"")</f>
        <v>1.7549329651240453</v>
      </c>
      <c r="L41" s="13"/>
      <c r="M41" s="124"/>
      <c r="N41" s="124"/>
      <c r="O41" s="124"/>
      <c r="P41" s="124"/>
      <c r="Q41" s="124"/>
    </row>
    <row r="42" spans="1:17" x14ac:dyDescent="0.25">
      <c r="A42" s="24" t="str">
        <f>A$20</f>
        <v>Black</v>
      </c>
      <c r="B42" s="33">
        <v>32</v>
      </c>
      <c r="C42" s="2">
        <f t="shared" ref="C42:E43" si="4">IF(OR(ISERROR(B42/B20), ISBLANK(B42)), "", B42/B20)</f>
        <v>0.41558441558441561</v>
      </c>
      <c r="D42" s="36">
        <v>25</v>
      </c>
      <c r="E42" s="2">
        <f t="shared" si="4"/>
        <v>0.29069767441860467</v>
      </c>
      <c r="F42" s="36">
        <v>20</v>
      </c>
      <c r="G42" s="2">
        <f t="shared" ref="G42:G43" si="5">IF(OR(ISERROR(F42/F20), ISBLANK(F42)), "", F42/F20)</f>
        <v>0.32786885245901637</v>
      </c>
      <c r="H42" s="36">
        <v>25</v>
      </c>
      <c r="I42" s="2">
        <f t="shared" ref="I42:I43" si="6">IF(OR(ISERROR(H42/H20), ISBLANK(H42)), "", H42/H20)</f>
        <v>0.36764705882352944</v>
      </c>
      <c r="J42" s="73">
        <f t="shared" si="2"/>
        <v>3.9778206364513071</v>
      </c>
      <c r="K42" s="76">
        <f t="shared" si="3"/>
        <v>-4.7937356760886178</v>
      </c>
      <c r="L42" s="13"/>
      <c r="M42" s="124"/>
      <c r="N42" s="124"/>
      <c r="O42" s="124"/>
      <c r="P42" s="124"/>
      <c r="Q42" s="124"/>
    </row>
    <row r="43" spans="1:17" ht="15" customHeight="1" x14ac:dyDescent="0.25">
      <c r="A43" s="24" t="str">
        <f>A$21</f>
        <v>Hispanic</v>
      </c>
      <c r="B43" s="33">
        <v>10</v>
      </c>
      <c r="C43" s="2">
        <f t="shared" si="4"/>
        <v>0.34482758620689657</v>
      </c>
      <c r="D43" s="36">
        <v>4</v>
      </c>
      <c r="E43" s="2">
        <f t="shared" si="4"/>
        <v>0.21052631578947367</v>
      </c>
      <c r="F43" s="36">
        <v>13</v>
      </c>
      <c r="G43" s="2">
        <f t="shared" si="5"/>
        <v>0.56521739130434778</v>
      </c>
      <c r="H43" s="36">
        <v>10</v>
      </c>
      <c r="I43" s="2">
        <f t="shared" si="6"/>
        <v>0.47619047619047616</v>
      </c>
      <c r="J43" s="73">
        <f t="shared" si="2"/>
        <v>-8.902691511387161</v>
      </c>
      <c r="K43" s="76">
        <f t="shared" si="3"/>
        <v>13.136288998357958</v>
      </c>
      <c r="L43" s="13"/>
      <c r="M43" s="124"/>
      <c r="N43" s="124"/>
      <c r="O43" s="124"/>
      <c r="P43" s="124"/>
      <c r="Q43" s="124"/>
    </row>
    <row r="44" spans="1:17" ht="15" customHeight="1" x14ac:dyDescent="0.25">
      <c r="A44" s="89" t="s">
        <v>85</v>
      </c>
      <c r="B44" s="87"/>
      <c r="C44" s="78"/>
      <c r="D44" s="88"/>
      <c r="E44" s="78"/>
      <c r="F44" s="88"/>
      <c r="G44" s="78"/>
      <c r="H44" s="88"/>
      <c r="I44" s="78"/>
      <c r="J44" s="79"/>
      <c r="K44" s="80"/>
      <c r="L44" s="13"/>
      <c r="M44" s="59"/>
      <c r="N44" s="59"/>
      <c r="O44" s="59"/>
      <c r="P44" s="59"/>
      <c r="Q44" s="59"/>
    </row>
    <row r="45" spans="1:17" ht="15" customHeight="1" x14ac:dyDescent="0.25">
      <c r="A45" s="90" t="str">
        <f>IF(OR(A41 = "( - select group -)", A42 = "( - select group -)"), "", CONCATENATE(A41, " vs ", A42))</f>
        <v>White vs Black</v>
      </c>
      <c r="B45" s="81"/>
      <c r="C45" s="91">
        <f>IFERROR((C42-C41)*100, "")</f>
        <v>-10.189810189810188</v>
      </c>
      <c r="D45" s="82"/>
      <c r="E45" s="91">
        <f>IFERROR((E42-E41)*100, "")</f>
        <v>-21.192012662851571</v>
      </c>
      <c r="F45" s="82"/>
      <c r="G45" s="91">
        <f>IFERROR((G42-G41)*100, "")</f>
        <v>-25.708936481117867</v>
      </c>
      <c r="H45" s="82"/>
      <c r="I45" s="91">
        <f>IFERROR((I42-I41)*100, "")</f>
        <v>-16.738478831022853</v>
      </c>
      <c r="J45" s="85"/>
      <c r="K45" s="86"/>
      <c r="L45" s="13"/>
      <c r="M45" s="59"/>
      <c r="N45" s="59"/>
      <c r="O45" s="59"/>
      <c r="P45" s="59"/>
      <c r="Q45" s="59"/>
    </row>
    <row r="46" spans="1:17" ht="15" customHeight="1" x14ac:dyDescent="0.25">
      <c r="A46" s="90" t="str">
        <f>IF(OR(A41 = "( - select group -)", A43 = "( - select group -)"), "", CONCATENATE(A41, " vs ", A43))</f>
        <v>White vs Hispanic</v>
      </c>
      <c r="B46" s="81"/>
      <c r="C46" s="91">
        <f>IFERROR((C43-C41)*100, "")</f>
        <v>-17.265493127562092</v>
      </c>
      <c r="D46" s="82"/>
      <c r="E46" s="91">
        <f>IFERROR((E43-E41)*100, "")</f>
        <v>-29.209148525764672</v>
      </c>
      <c r="F46" s="82"/>
      <c r="G46" s="91">
        <f>IFERROR((G43-G41)*100, "")</f>
        <v>-1.9740825965847253</v>
      </c>
      <c r="H46" s="82"/>
      <c r="I46" s="91">
        <f>IFERROR((I43-I41)*100, "")</f>
        <v>-5.884137094328179</v>
      </c>
      <c r="J46" s="85"/>
      <c r="K46" s="86"/>
      <c r="L46" s="13"/>
      <c r="M46" s="59"/>
      <c r="N46" s="59"/>
      <c r="O46" s="59"/>
      <c r="P46" s="59"/>
      <c r="Q46" s="59"/>
    </row>
    <row r="47" spans="1:17" ht="15" customHeight="1" x14ac:dyDescent="0.25">
      <c r="A47" s="90" t="str">
        <f>IF(OR(A42 = "( - select group -)", A43 = "( - select group -)"), "", CONCATENATE(A42, " vs ", A43))</f>
        <v>Black vs Hispanic</v>
      </c>
      <c r="B47" s="81"/>
      <c r="C47" s="91">
        <f>IFERROR((C43-C42)*100, "")</f>
        <v>-7.0756829377519033</v>
      </c>
      <c r="D47" s="82"/>
      <c r="E47" s="91">
        <f>IFERROR((E43-E42)*100, "")</f>
        <v>-8.0171358629130989</v>
      </c>
      <c r="F47" s="82"/>
      <c r="G47" s="91">
        <f>IFERROR((G43-G42)*100, "")</f>
        <v>23.734853884533141</v>
      </c>
      <c r="H47" s="82"/>
      <c r="I47" s="91">
        <f>IFERROR((I43-I42)*100, "")</f>
        <v>10.854341736694673</v>
      </c>
      <c r="J47" s="85"/>
      <c r="K47" s="86"/>
      <c r="L47" s="13"/>
      <c r="M47" s="59"/>
      <c r="N47" s="59"/>
      <c r="O47" s="59"/>
      <c r="P47" s="59"/>
      <c r="Q47" s="59"/>
    </row>
    <row r="48" spans="1:17" x14ac:dyDescent="0.25">
      <c r="A48" s="23" t="s">
        <v>13</v>
      </c>
      <c r="B48" s="94"/>
      <c r="C48" s="1"/>
      <c r="D48" s="98"/>
      <c r="E48" s="1"/>
      <c r="F48" s="98"/>
      <c r="G48" s="1"/>
      <c r="H48" s="98"/>
      <c r="I48" s="1"/>
      <c r="J48" s="11"/>
      <c r="K48" s="12"/>
      <c r="L48" s="13"/>
      <c r="M48" s="14"/>
      <c r="N48" s="14"/>
      <c r="O48" s="14"/>
      <c r="P48" s="14"/>
      <c r="Q48" s="14"/>
    </row>
    <row r="49" spans="1:17" ht="15" customHeight="1" x14ac:dyDescent="0.25">
      <c r="A49" s="24" t="s">
        <v>14</v>
      </c>
      <c r="B49" s="33">
        <v>164</v>
      </c>
      <c r="C49" s="2">
        <f>IF(OR(ISERROR(B49/B23), ISBLANK(B49)), "", B49/B23)</f>
        <v>0.50617283950617287</v>
      </c>
      <c r="D49" s="36">
        <v>139</v>
      </c>
      <c r="E49" s="2">
        <f>IF(OR(ISERROR(D49/D23), ISBLANK(D49)), "", D49/D23)</f>
        <v>0.49642857142857144</v>
      </c>
      <c r="F49" s="36">
        <v>137</v>
      </c>
      <c r="G49" s="2">
        <f>IF(OR(ISERROR(F49/F23), ISBLANK(F49)), "", F49/F23)</f>
        <v>0.56147540983606559</v>
      </c>
      <c r="H49" s="36">
        <v>125</v>
      </c>
      <c r="I49" s="2">
        <f>IF(OR(ISERROR(H49/H23), ISBLANK(H49)), "", H49/H23)</f>
        <v>0.49019607843137253</v>
      </c>
      <c r="J49" s="73">
        <f t="shared" ref="J49:J50" si="7">IFERROR((I49-G49)*100,"")</f>
        <v>-7.127933140469306</v>
      </c>
      <c r="K49" s="76">
        <f t="shared" ref="K49:K50" si="8">IFERROR((I49-C49)*100,"")</f>
        <v>-1.5976761074800339</v>
      </c>
      <c r="L49" s="13"/>
      <c r="M49" s="13"/>
      <c r="N49" s="13"/>
      <c r="O49" s="13"/>
      <c r="P49" s="13"/>
      <c r="Q49" s="13"/>
    </row>
    <row r="50" spans="1:17" ht="15" customHeight="1" x14ac:dyDescent="0.25">
      <c r="A50" s="24" t="s">
        <v>15</v>
      </c>
      <c r="B50" s="33">
        <v>123</v>
      </c>
      <c r="C50" s="2">
        <f>IF(OR(ISERROR(B50/B24), ISBLANK(B50)), "", B50/B24)</f>
        <v>0.48616600790513836</v>
      </c>
      <c r="D50" s="36">
        <v>115</v>
      </c>
      <c r="E50" s="2">
        <f>IF(OR(ISERROR(D50/D24), ISBLANK(D50)), "", D50/D24)</f>
        <v>0.44573643410852715</v>
      </c>
      <c r="F50" s="36">
        <v>130</v>
      </c>
      <c r="G50" s="2">
        <f>IF(OR(ISERROR(F50/F24), ISBLANK(F50)), "", F50/F24)</f>
        <v>0.54166666666666663</v>
      </c>
      <c r="H50" s="36">
        <v>104</v>
      </c>
      <c r="I50" s="2">
        <f>IF(OR(ISERROR(H50/H24), ISBLANK(H50)), "", H50/H24)</f>
        <v>0.53333333333333333</v>
      </c>
      <c r="J50" s="73">
        <f t="shared" si="7"/>
        <v>-0.83333333333333037</v>
      </c>
      <c r="K50" s="76">
        <f t="shared" si="8"/>
        <v>4.7167325428194964</v>
      </c>
      <c r="L50" s="13"/>
      <c r="M50" s="13"/>
      <c r="N50" s="13"/>
      <c r="O50" s="13"/>
      <c r="P50" s="13"/>
      <c r="Q50" s="13"/>
    </row>
    <row r="51" spans="1:17" ht="15" customHeight="1" x14ac:dyDescent="0.25">
      <c r="A51" s="68" t="s">
        <v>85</v>
      </c>
      <c r="B51" s="69"/>
      <c r="C51" s="71">
        <f>IFERROR((C50-C49)*100, "")</f>
        <v>-2.00068316010345</v>
      </c>
      <c r="D51" s="70"/>
      <c r="E51" s="71">
        <f>IFERROR((E50-E49)*100, "")</f>
        <v>-5.0692137320044299</v>
      </c>
      <c r="F51" s="70"/>
      <c r="G51" s="71">
        <f>IFERROR((G50-G49)*100, "")</f>
        <v>-1.9808743169398957</v>
      </c>
      <c r="H51" s="70"/>
      <c r="I51" s="71">
        <f>IFERROR((I50-I49)*100, "")</f>
        <v>4.31372549019608</v>
      </c>
      <c r="J51" s="83"/>
      <c r="K51" s="84"/>
      <c r="L51" s="13"/>
      <c r="M51" s="13"/>
      <c r="N51" s="13"/>
      <c r="O51" s="13"/>
      <c r="P51" s="13"/>
      <c r="Q51" s="13"/>
    </row>
    <row r="52" spans="1:17" x14ac:dyDescent="0.25">
      <c r="A52" s="23" t="s">
        <v>59</v>
      </c>
      <c r="B52" s="94"/>
      <c r="C52" s="1"/>
      <c r="D52" s="98"/>
      <c r="E52" s="1"/>
      <c r="F52" s="98"/>
      <c r="G52" s="1"/>
      <c r="H52" s="98"/>
      <c r="I52" s="1"/>
      <c r="J52" s="11"/>
      <c r="K52" s="12"/>
      <c r="L52" s="13"/>
      <c r="M52" s="13"/>
      <c r="N52" s="13"/>
      <c r="O52" s="13"/>
      <c r="P52" s="13"/>
      <c r="Q52" s="13"/>
    </row>
    <row r="53" spans="1:17" x14ac:dyDescent="0.25">
      <c r="A53" s="24" t="s">
        <v>60</v>
      </c>
      <c r="B53" s="33"/>
      <c r="C53" s="2" t="str">
        <f>IF(OR(ISERROR(B53/B26), ISBLANK(B53)), "", B53/B26)</f>
        <v/>
      </c>
      <c r="D53" s="36"/>
      <c r="E53" s="2" t="str">
        <f>IF(OR(ISERROR(D53/D26), ISBLANK(D53)), "", D53/D26)</f>
        <v/>
      </c>
      <c r="F53" s="36"/>
      <c r="G53" s="2" t="str">
        <f>IF(OR(ISERROR(F53/F26), ISBLANK(F53)), "", F53/F26)</f>
        <v/>
      </c>
      <c r="H53" s="36"/>
      <c r="I53" s="2" t="str">
        <f>IF(OR(ISERROR(H53/H26), ISBLANK(H53)), "", H53/H26)</f>
        <v/>
      </c>
      <c r="J53" s="73" t="str">
        <f>IFERROR((I53-G53)*100,"")</f>
        <v/>
      </c>
      <c r="K53" s="76" t="str">
        <f t="shared" ref="K53:K54" si="9">IFERROR((I53-C53)*100,"")</f>
        <v/>
      </c>
      <c r="L53" s="13"/>
      <c r="M53" s="77"/>
      <c r="N53" s="77"/>
      <c r="O53" s="77"/>
      <c r="P53" s="77"/>
      <c r="Q53" s="77"/>
    </row>
    <row r="54" spans="1:17" x14ac:dyDescent="0.25">
      <c r="A54" s="27" t="s">
        <v>61</v>
      </c>
      <c r="B54" s="34"/>
      <c r="C54" s="3" t="str">
        <f>IF(OR(ISERROR(B54/B27), ISBLANK(B54)), "", B54/B27)</f>
        <v/>
      </c>
      <c r="D54" s="37"/>
      <c r="E54" s="3" t="str">
        <f>IF(OR(ISERROR(D54/D27), ISBLANK(D54)), "", D54/D27)</f>
        <v/>
      </c>
      <c r="F54" s="37"/>
      <c r="G54" s="3" t="str">
        <f>IF(OR(ISERROR(F54/F27), ISBLANK(F54)), "", F54/F27)</f>
        <v/>
      </c>
      <c r="H54" s="37"/>
      <c r="I54" s="3" t="str">
        <f>IF(OR(ISERROR(H54/H27), ISBLANK(H54)), "", H54/H27)</f>
        <v/>
      </c>
      <c r="J54" s="92" t="str">
        <f>IFERROR((I54-G54)*100,"")</f>
        <v/>
      </c>
      <c r="K54" s="93" t="str">
        <f t="shared" si="9"/>
        <v/>
      </c>
      <c r="L54" s="13"/>
      <c r="M54" s="13"/>
      <c r="N54" s="13"/>
      <c r="O54" s="13"/>
      <c r="P54" s="13"/>
      <c r="Q54" s="13"/>
    </row>
    <row r="55" spans="1:17" x14ac:dyDescent="0.25">
      <c r="A55" s="68" t="s">
        <v>85</v>
      </c>
      <c r="B55" s="69"/>
      <c r="C55" s="71" t="str">
        <f>IFERROR((C54-C53)*100, "")</f>
        <v/>
      </c>
      <c r="D55" s="70"/>
      <c r="E55" s="71" t="str">
        <f>IFERROR((E54-E53)*100, "")</f>
        <v/>
      </c>
      <c r="F55" s="70"/>
      <c r="G55" s="71" t="str">
        <f>IFERROR((G54-G53)*100, "")</f>
        <v/>
      </c>
      <c r="H55" s="70"/>
      <c r="I55" s="71" t="str">
        <f>IFERROR((I54-I53)*100, "")</f>
        <v/>
      </c>
      <c r="J55" s="83"/>
      <c r="K55" s="84"/>
      <c r="L55" s="13"/>
      <c r="M55" s="13"/>
      <c r="N55" s="13"/>
      <c r="O55" s="13"/>
      <c r="P55" s="13"/>
      <c r="Q55" s="13"/>
    </row>
    <row r="56" spans="1:17" x14ac:dyDescent="0.25">
      <c r="A56" s="23" t="s">
        <v>62</v>
      </c>
      <c r="B56" s="94"/>
      <c r="C56" s="1"/>
      <c r="D56" s="98"/>
      <c r="E56" s="1"/>
      <c r="F56" s="98"/>
      <c r="G56" s="1"/>
      <c r="H56" s="98"/>
      <c r="I56" s="1"/>
      <c r="J56" s="11"/>
      <c r="K56" s="12"/>
      <c r="L56" s="13"/>
      <c r="M56" s="13"/>
      <c r="N56" s="13"/>
      <c r="O56" s="13"/>
      <c r="P56" s="13"/>
      <c r="Q56" s="13"/>
    </row>
    <row r="57" spans="1:17" x14ac:dyDescent="0.25">
      <c r="A57" s="24" t="s">
        <v>63</v>
      </c>
      <c r="B57" s="33">
        <v>190</v>
      </c>
      <c r="C57" s="2">
        <f>IF(OR(ISERROR(B57/B29), ISBLANK(B57)), "", B57/B29)</f>
        <v>0.46913580246913578</v>
      </c>
      <c r="D57" s="36">
        <v>170</v>
      </c>
      <c r="E57" s="2">
        <f>IF(OR(ISERROR(D57/D29), ISBLANK(D57)), "", D57/D29)</f>
        <v>0.45454545454545453</v>
      </c>
      <c r="F57" s="36">
        <v>186</v>
      </c>
      <c r="G57" s="2">
        <f>IF(OR(ISERROR(F57/F29), ISBLANK(F57)), "", F57/F29)</f>
        <v>0.52991452991452992</v>
      </c>
      <c r="H57" s="36">
        <v>139</v>
      </c>
      <c r="I57" s="2">
        <f>IF(OR(ISERROR(H57/H29), ISBLANK(H57)), "", H57/H29)</f>
        <v>0.47278911564625853</v>
      </c>
      <c r="J57" s="73">
        <f t="shared" ref="J57:J58" si="10">IFERROR((I57-G57)*100,"")</f>
        <v>-5.7125414268271388</v>
      </c>
      <c r="K57" s="76">
        <f t="shared" ref="K57:K58" si="11">IFERROR((I57-C57)*100,"")</f>
        <v>0.36533131771227523</v>
      </c>
      <c r="L57" s="13"/>
      <c r="M57" s="13"/>
      <c r="N57" s="13"/>
      <c r="O57" s="13"/>
      <c r="P57" s="13"/>
      <c r="Q57" s="13"/>
    </row>
    <row r="58" spans="1:17" x14ac:dyDescent="0.25">
      <c r="A58" s="27" t="s">
        <v>64</v>
      </c>
      <c r="B58" s="34">
        <v>97</v>
      </c>
      <c r="C58" s="3">
        <f>IF(OR(ISERROR(B58/B30), ISBLANK(B58)), "", B58/B30)</f>
        <v>0.56395348837209303</v>
      </c>
      <c r="D58" s="37">
        <v>84</v>
      </c>
      <c r="E58" s="3">
        <f>IF(OR(ISERROR(D58/D30), ISBLANK(D58)), "", D58/D30)</f>
        <v>0.51219512195121952</v>
      </c>
      <c r="F58" s="37">
        <v>81</v>
      </c>
      <c r="G58" s="3">
        <f>IF(OR(ISERROR(F58/F30), ISBLANK(F58)), "", F58/F30)</f>
        <v>0.60902255639097747</v>
      </c>
      <c r="H58" s="37">
        <v>90</v>
      </c>
      <c r="I58" s="3">
        <f>IF(OR(ISERROR(H58/H30), ISBLANK(H58)), "", H58/H30)</f>
        <v>0.57692307692307687</v>
      </c>
      <c r="J58" s="92">
        <f t="shared" si="10"/>
        <v>-3.2099479467900593</v>
      </c>
      <c r="K58" s="93">
        <f t="shared" si="11"/>
        <v>1.2969588550983846</v>
      </c>
      <c r="L58" s="13"/>
      <c r="M58" s="13"/>
      <c r="N58" s="13"/>
      <c r="O58" s="13"/>
      <c r="P58" s="13"/>
      <c r="Q58" s="13"/>
    </row>
    <row r="59" spans="1:17" x14ac:dyDescent="0.25">
      <c r="A59" s="68" t="s">
        <v>85</v>
      </c>
      <c r="B59" s="69"/>
      <c r="C59" s="71">
        <f>IFERROR((C58-C57)*100, "")</f>
        <v>9.4817685902957258</v>
      </c>
      <c r="D59" s="70"/>
      <c r="E59" s="71">
        <f>IFERROR((E58-E57)*100, "")</f>
        <v>5.764966740576499</v>
      </c>
      <c r="F59" s="70"/>
      <c r="G59" s="71">
        <f>IFERROR((G58-G57)*100, "")</f>
        <v>7.9108026476447542</v>
      </c>
      <c r="H59" s="70"/>
      <c r="I59" s="71">
        <f>IFERROR((I58-I57)*100, "")</f>
        <v>10.413396127681834</v>
      </c>
      <c r="J59" s="83"/>
      <c r="K59" s="84"/>
      <c r="L59" s="13"/>
      <c r="M59" s="13"/>
      <c r="N59" s="13"/>
      <c r="O59" s="13"/>
      <c r="P59" s="13"/>
      <c r="Q59" s="13"/>
    </row>
    <row r="60" spans="1:17" x14ac:dyDescent="0.25">
      <c r="A60" s="23" t="s">
        <v>65</v>
      </c>
      <c r="B60" s="94"/>
      <c r="C60" s="1"/>
      <c r="D60" s="98"/>
      <c r="E60" s="1"/>
      <c r="F60" s="98"/>
      <c r="G60" s="1"/>
      <c r="H60" s="98"/>
      <c r="I60" s="1"/>
      <c r="J60" s="11"/>
      <c r="K60" s="12"/>
      <c r="L60" s="13"/>
      <c r="M60" s="13"/>
      <c r="N60" s="13"/>
      <c r="O60" s="13"/>
      <c r="P60" s="13"/>
      <c r="Q60" s="13"/>
    </row>
    <row r="61" spans="1:17" x14ac:dyDescent="0.25">
      <c r="A61" s="24" t="str">
        <f>A$32</f>
        <v>full-time</v>
      </c>
      <c r="B61" s="33">
        <v>231</v>
      </c>
      <c r="C61" s="2">
        <f>IF(OR(ISERROR(B61/B32), ISBLANK(B61)), "", B61/B32)</f>
        <v>0.59536082474226804</v>
      </c>
      <c r="D61" s="36">
        <v>202</v>
      </c>
      <c r="E61" s="2">
        <f>IF(OR(ISERROR(D61/D32), ISBLANK(D61)), "", D61/D32)</f>
        <v>0.58720930232558144</v>
      </c>
      <c r="F61" s="36">
        <v>219</v>
      </c>
      <c r="G61" s="2">
        <f>IF(OR(ISERROR(F61/F32), ISBLANK(F61)), "", F61/F32)</f>
        <v>0.64222873900293254</v>
      </c>
      <c r="H61" s="36">
        <v>188</v>
      </c>
      <c r="I61" s="2">
        <f>IF(OR(ISERROR(H61/H32), ISBLANK(H61)), "", H61/H32)</f>
        <v>0.58750000000000002</v>
      </c>
      <c r="J61" s="73">
        <f t="shared" ref="J61:J62" si="12">IFERROR((I61-G61)*100,"")</f>
        <v>-5.4728739002932514</v>
      </c>
      <c r="K61" s="76">
        <f t="shared" ref="K61:K62" si="13">IFERROR((I61-C61)*100,"")</f>
        <v>-0.78608247422680133</v>
      </c>
      <c r="L61" s="13"/>
      <c r="M61" s="13"/>
      <c r="N61" s="13"/>
      <c r="O61" s="13"/>
      <c r="P61" s="13"/>
      <c r="Q61" s="13"/>
    </row>
    <row r="62" spans="1:17" x14ac:dyDescent="0.25">
      <c r="A62" s="27" t="str">
        <f>A$33</f>
        <v>Not full-time</v>
      </c>
      <c r="B62" s="34">
        <v>56</v>
      </c>
      <c r="C62" s="3">
        <f>IF(OR(ISERROR(B62/B33), ISBLANK(B62)), "", B62/B33)</f>
        <v>0.29629629629629628</v>
      </c>
      <c r="D62" s="37">
        <v>52</v>
      </c>
      <c r="E62" s="3">
        <f>IF(OR(ISERROR(D62/D33), ISBLANK(D62)), "", D62/D33)</f>
        <v>0.26804123711340205</v>
      </c>
      <c r="F62" s="37">
        <v>48</v>
      </c>
      <c r="G62" s="3">
        <f>IF(OR(ISERROR(F62/F33), ISBLANK(F62)), "", F62/F33)</f>
        <v>0.33566433566433568</v>
      </c>
      <c r="H62" s="37">
        <v>41</v>
      </c>
      <c r="I62" s="3">
        <f>IF(OR(ISERROR(H62/H33), ISBLANK(H62)), "", H62/H33)</f>
        <v>0.31538461538461537</v>
      </c>
      <c r="J62" s="92">
        <f t="shared" si="12"/>
        <v>-2.0279720279720301</v>
      </c>
      <c r="K62" s="93">
        <f t="shared" si="13"/>
        <v>1.9088319088319095</v>
      </c>
      <c r="L62" s="13"/>
      <c r="M62" s="58"/>
      <c r="N62" s="13"/>
      <c r="O62" s="13"/>
      <c r="P62" s="13"/>
      <c r="Q62" s="13"/>
    </row>
    <row r="63" spans="1:17" x14ac:dyDescent="0.25">
      <c r="A63" s="68" t="s">
        <v>85</v>
      </c>
      <c r="B63" s="69"/>
      <c r="C63" s="71">
        <f>IFERROR((C62-C61)*100, "")</f>
        <v>-29.906452844597176</v>
      </c>
      <c r="D63" s="70"/>
      <c r="E63" s="71">
        <f>IFERROR((E62-E61)*100, "")</f>
        <v>-31.916806521217939</v>
      </c>
      <c r="F63" s="70"/>
      <c r="G63" s="71">
        <f>IFERROR((G62-G61)*100, "")</f>
        <v>-30.656440333859685</v>
      </c>
      <c r="H63" s="70"/>
      <c r="I63" s="71">
        <f>IFERROR((I62-I61)*100, "")</f>
        <v>-27.211538461538463</v>
      </c>
      <c r="J63" s="83"/>
      <c r="K63" s="84"/>
      <c r="L63" s="13"/>
      <c r="M63" s="59"/>
      <c r="N63" s="59"/>
      <c r="O63" s="59"/>
      <c r="P63" s="59"/>
      <c r="Q63" s="59"/>
    </row>
  </sheetData>
  <sheetProtection algorithmName="SHA-512" hashValue="SKNRnp+v3pC3F3r+YxAIYsjbp2DLEr4LbYW+2ucfbVHM3ZhQFdd24UYtiPhMde+DGHrdJ702dqzfOKxYP3g03Q==" saltValue="m92sVAde7GGMNSgG1RbQlg==" spinCount="100000" sheet="1" objects="1" scenarios="1"/>
  <mergeCells count="18">
    <mergeCell ref="M36:Q43"/>
    <mergeCell ref="M15:Q18"/>
    <mergeCell ref="M11:Q11"/>
    <mergeCell ref="M12:Q12"/>
    <mergeCell ref="M13:Q14"/>
    <mergeCell ref="M20:Q20"/>
    <mergeCell ref="M22:Q27"/>
    <mergeCell ref="M29:Q33"/>
    <mergeCell ref="B2:I4"/>
    <mergeCell ref="B6:I6"/>
    <mergeCell ref="B7:I7"/>
    <mergeCell ref="A9:K9"/>
    <mergeCell ref="B11:C11"/>
    <mergeCell ref="D11:E11"/>
    <mergeCell ref="F11:G11"/>
    <mergeCell ref="H11:I11"/>
    <mergeCell ref="J11:J12"/>
    <mergeCell ref="K11:K12"/>
  </mergeCells>
  <conditionalFormatting sqref="C35 E35 G35 I35 C37:C38 E37:E38 G37:G38 I37:I38 I41:I43 G41:G43 E41:E43 E49:E50 G49:G50 I49:I50 E53:E54 G53:G54 I53:I54 E57:E58 G57:G58 I57:I58 E61:E62 G61:G62 I61:I62 C41:C43 C49:C50 C53:C54 C57:C58 C61:C62">
    <cfRule type="cellIs" dxfId="3" priority="5" operator="greaterThan">
      <formula>1</formula>
    </cfRule>
  </conditionalFormatting>
  <pageMargins left="0.7" right="0.7" top="0.5" bottom="0.5" header="0.3" footer="0.3"/>
  <pageSetup scale="58"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63"/>
  <sheetViews>
    <sheetView zoomScaleNormal="100" zoomScalePageLayoutView="110" workbookViewId="0">
      <selection activeCell="D63" sqref="D63"/>
    </sheetView>
  </sheetViews>
  <sheetFormatPr defaultColWidth="8.85546875" defaultRowHeight="15" x14ac:dyDescent="0.25"/>
  <cols>
    <col min="1" max="1" width="35.7109375" style="15" customWidth="1"/>
    <col min="2" max="9" width="8.85546875" style="15"/>
    <col min="10" max="11" width="12.7109375" style="15" customWidth="1"/>
    <col min="12" max="12" width="6.85546875" style="15" customWidth="1"/>
    <col min="13" max="16384" width="8.85546875" style="15"/>
  </cols>
  <sheetData>
    <row r="1" spans="1:17" x14ac:dyDescent="0.25">
      <c r="A1" s="13"/>
      <c r="B1" s="14"/>
      <c r="C1" s="13"/>
      <c r="D1" s="13"/>
      <c r="E1" s="13"/>
      <c r="F1" s="13"/>
      <c r="G1" s="13"/>
      <c r="H1" s="13"/>
      <c r="I1" s="13"/>
      <c r="J1" s="13"/>
      <c r="K1" s="13"/>
      <c r="L1" s="13"/>
      <c r="M1" s="13"/>
      <c r="N1" s="13"/>
      <c r="O1" s="13"/>
      <c r="P1" s="13"/>
      <c r="Q1" s="13"/>
    </row>
    <row r="2" spans="1:17" ht="15" customHeight="1" x14ac:dyDescent="0.25">
      <c r="A2" s="13"/>
      <c r="B2" s="108" t="s">
        <v>103</v>
      </c>
      <c r="C2" s="109"/>
      <c r="D2" s="109"/>
      <c r="E2" s="109"/>
      <c r="F2" s="109"/>
      <c r="G2" s="109"/>
      <c r="H2" s="109"/>
      <c r="I2" s="110"/>
      <c r="J2" s="13"/>
      <c r="K2" s="13"/>
      <c r="L2" s="13"/>
      <c r="M2" s="13"/>
      <c r="N2" s="13"/>
      <c r="O2" s="13"/>
      <c r="P2" s="13"/>
      <c r="Q2" s="13"/>
    </row>
    <row r="3" spans="1:17" ht="15" customHeight="1" x14ac:dyDescent="0.25">
      <c r="A3" s="13"/>
      <c r="B3" s="111"/>
      <c r="C3" s="112"/>
      <c r="D3" s="112"/>
      <c r="E3" s="112"/>
      <c r="F3" s="112"/>
      <c r="G3" s="112"/>
      <c r="H3" s="112"/>
      <c r="I3" s="113"/>
      <c r="J3" s="13"/>
      <c r="K3" s="13"/>
      <c r="L3" s="13"/>
      <c r="M3" s="13"/>
      <c r="N3" s="13"/>
      <c r="O3" s="13"/>
      <c r="P3" s="13"/>
      <c r="Q3" s="13"/>
    </row>
    <row r="4" spans="1:17" ht="15" customHeight="1" x14ac:dyDescent="0.25">
      <c r="A4" s="13"/>
      <c r="B4" s="114"/>
      <c r="C4" s="115"/>
      <c r="D4" s="115"/>
      <c r="E4" s="115"/>
      <c r="F4" s="115"/>
      <c r="G4" s="115"/>
      <c r="H4" s="115"/>
      <c r="I4" s="116"/>
      <c r="J4" s="13"/>
      <c r="K4" s="13"/>
      <c r="L4" s="13"/>
      <c r="M4" s="13"/>
      <c r="N4" s="13"/>
      <c r="O4" s="13"/>
      <c r="P4" s="13"/>
      <c r="Q4" s="13"/>
    </row>
    <row r="5" spans="1:17" x14ac:dyDescent="0.25">
      <c r="A5" s="13"/>
      <c r="B5" s="14"/>
      <c r="C5" s="13"/>
      <c r="D5" s="13"/>
      <c r="E5" s="13"/>
      <c r="F5" s="13"/>
      <c r="G5" s="13"/>
      <c r="H5" s="13"/>
      <c r="I5" s="13"/>
      <c r="J5" s="13"/>
      <c r="K5" s="13"/>
      <c r="L5" s="13"/>
      <c r="M5" s="13"/>
      <c r="N5" s="13"/>
      <c r="O5" s="13"/>
      <c r="P5" s="13"/>
      <c r="Q5" s="13"/>
    </row>
    <row r="6" spans="1:17" x14ac:dyDescent="0.25">
      <c r="A6" s="50" t="s">
        <v>2</v>
      </c>
      <c r="B6" s="125" t="str">
        <f>IF(ISBLANK('Intro (START HERE)'!B18), "", 'Intro (START HERE)'!B18)</f>
        <v>Danville Area Community College</v>
      </c>
      <c r="C6" s="126"/>
      <c r="D6" s="126"/>
      <c r="E6" s="126"/>
      <c r="F6" s="126"/>
      <c r="G6" s="126"/>
      <c r="H6" s="126"/>
      <c r="I6" s="127"/>
      <c r="J6" s="13"/>
      <c r="K6" s="13"/>
      <c r="L6" s="13"/>
      <c r="M6" s="13"/>
      <c r="N6" s="13"/>
      <c r="O6" s="13"/>
      <c r="P6" s="13"/>
      <c r="Q6" s="13"/>
    </row>
    <row r="7" spans="1:17" x14ac:dyDescent="0.25">
      <c r="A7" s="50" t="s">
        <v>25</v>
      </c>
      <c r="B7" s="125" t="str">
        <f>'Intro (START HERE)'!B27</f>
        <v>All Students New to Institution</v>
      </c>
      <c r="C7" s="126"/>
      <c r="D7" s="126"/>
      <c r="E7" s="126"/>
      <c r="F7" s="126"/>
      <c r="G7" s="126"/>
      <c r="H7" s="126"/>
      <c r="I7" s="127"/>
      <c r="J7" s="13"/>
      <c r="K7" s="13"/>
      <c r="L7" s="13"/>
      <c r="M7" s="13"/>
      <c r="N7" s="13"/>
      <c r="O7" s="13"/>
      <c r="P7" s="13"/>
      <c r="Q7" s="13"/>
    </row>
    <row r="8" spans="1:17" ht="8.25" customHeight="1" x14ac:dyDescent="0.25">
      <c r="A8" s="48"/>
      <c r="B8" s="51"/>
      <c r="C8" s="52"/>
      <c r="D8" s="52"/>
      <c r="E8" s="52"/>
      <c r="F8" s="52"/>
      <c r="G8" s="13"/>
      <c r="H8" s="13"/>
      <c r="I8" s="13"/>
      <c r="J8" s="13"/>
      <c r="K8" s="13"/>
      <c r="L8" s="13"/>
      <c r="M8" s="13"/>
      <c r="N8" s="13"/>
      <c r="O8" s="13"/>
      <c r="P8" s="13"/>
      <c r="Q8" s="13"/>
    </row>
    <row r="9" spans="1:17" ht="18.75" customHeight="1" x14ac:dyDescent="0.25">
      <c r="A9" s="138" t="s">
        <v>107</v>
      </c>
      <c r="B9" s="129"/>
      <c r="C9" s="129"/>
      <c r="D9" s="129"/>
      <c r="E9" s="129"/>
      <c r="F9" s="129"/>
      <c r="G9" s="129"/>
      <c r="H9" s="129"/>
      <c r="I9" s="129"/>
      <c r="J9" s="129"/>
      <c r="K9" s="130"/>
      <c r="L9" s="13"/>
      <c r="M9" s="13"/>
      <c r="N9" s="13"/>
      <c r="O9" s="13"/>
      <c r="P9" s="13"/>
      <c r="Q9" s="13"/>
    </row>
    <row r="10" spans="1:17" ht="12.75" customHeight="1" x14ac:dyDescent="0.25">
      <c r="A10" s="49"/>
      <c r="B10" s="49"/>
      <c r="C10" s="49"/>
      <c r="D10" s="49"/>
      <c r="E10" s="49"/>
      <c r="F10" s="49"/>
      <c r="G10" s="49"/>
      <c r="H10" s="49"/>
      <c r="I10" s="49"/>
      <c r="J10" s="43"/>
      <c r="K10" s="43"/>
      <c r="L10" s="13"/>
      <c r="M10" s="13"/>
      <c r="N10" s="13"/>
      <c r="O10" s="13"/>
      <c r="P10" s="13"/>
      <c r="Q10" s="13"/>
    </row>
    <row r="11" spans="1:17" x14ac:dyDescent="0.25">
      <c r="A11" s="16" t="s">
        <v>7</v>
      </c>
      <c r="B11" s="132" t="s">
        <v>4</v>
      </c>
      <c r="C11" s="132"/>
      <c r="D11" s="132" t="s">
        <v>6</v>
      </c>
      <c r="E11" s="132"/>
      <c r="F11" s="132" t="s">
        <v>5</v>
      </c>
      <c r="G11" s="132"/>
      <c r="H11" s="132" t="s">
        <v>82</v>
      </c>
      <c r="I11" s="132"/>
      <c r="J11" s="133" t="s">
        <v>83</v>
      </c>
      <c r="K11" s="135" t="s">
        <v>84</v>
      </c>
      <c r="L11" s="13"/>
      <c r="M11" s="137" t="s">
        <v>30</v>
      </c>
      <c r="N11" s="137"/>
      <c r="O11" s="137"/>
      <c r="P11" s="137"/>
      <c r="Q11" s="137"/>
    </row>
    <row r="12" spans="1:17" x14ac:dyDescent="0.25">
      <c r="A12" s="53"/>
      <c r="B12" s="54" t="s">
        <v>0</v>
      </c>
      <c r="C12" s="54" t="s">
        <v>1</v>
      </c>
      <c r="D12" s="54" t="s">
        <v>0</v>
      </c>
      <c r="E12" s="54" t="s">
        <v>1</v>
      </c>
      <c r="F12" s="54" t="s">
        <v>0</v>
      </c>
      <c r="G12" s="54" t="s">
        <v>1</v>
      </c>
      <c r="H12" s="54" t="s">
        <v>0</v>
      </c>
      <c r="I12" s="54" t="s">
        <v>1</v>
      </c>
      <c r="J12" s="134"/>
      <c r="K12" s="136"/>
      <c r="L12" s="13"/>
      <c r="M12" s="131" t="s">
        <v>31</v>
      </c>
      <c r="N12" s="131"/>
      <c r="O12" s="131"/>
      <c r="P12" s="131"/>
      <c r="Q12" s="131"/>
    </row>
    <row r="13" spans="1:17" x14ac:dyDescent="0.25">
      <c r="A13" s="17" t="s">
        <v>37</v>
      </c>
      <c r="B13" s="10"/>
      <c r="C13" s="10"/>
      <c r="D13" s="10"/>
      <c r="E13" s="10"/>
      <c r="F13" s="102"/>
      <c r="G13" s="10"/>
      <c r="H13" s="102"/>
      <c r="I13" s="10"/>
      <c r="J13" s="18"/>
      <c r="K13" s="19"/>
      <c r="L13" s="13"/>
      <c r="M13" s="107" t="s">
        <v>32</v>
      </c>
      <c r="N13" s="107"/>
      <c r="O13" s="107"/>
      <c r="P13" s="107"/>
      <c r="Q13" s="107"/>
    </row>
    <row r="14" spans="1:17" x14ac:dyDescent="0.25">
      <c r="A14" s="20" t="s">
        <v>8</v>
      </c>
      <c r="B14" s="32">
        <v>7107.5</v>
      </c>
      <c r="C14" s="8"/>
      <c r="D14" s="35">
        <v>6269.5</v>
      </c>
      <c r="E14" s="8"/>
      <c r="F14" s="35">
        <v>5914.5</v>
      </c>
      <c r="G14" s="8"/>
      <c r="H14" s="35">
        <v>5828.5</v>
      </c>
      <c r="I14" s="8"/>
      <c r="J14" s="21"/>
      <c r="K14" s="22"/>
      <c r="L14" s="13"/>
      <c r="M14" s="107"/>
      <c r="N14" s="107"/>
      <c r="O14" s="107"/>
      <c r="P14" s="107"/>
      <c r="Q14" s="107"/>
    </row>
    <row r="15" spans="1:17" x14ac:dyDescent="0.25">
      <c r="A15" s="23" t="s">
        <v>9</v>
      </c>
      <c r="B15" s="94"/>
      <c r="C15" s="1"/>
      <c r="D15" s="98"/>
      <c r="E15" s="1"/>
      <c r="F15" s="98"/>
      <c r="G15" s="1"/>
      <c r="H15" s="98"/>
      <c r="I15" s="1"/>
      <c r="J15" s="11"/>
      <c r="K15" s="12"/>
      <c r="L15" s="13"/>
      <c r="M15" s="107" t="s">
        <v>91</v>
      </c>
      <c r="N15" s="107"/>
      <c r="O15" s="107"/>
      <c r="P15" s="107"/>
      <c r="Q15" s="107"/>
    </row>
    <row r="16" spans="1:17" x14ac:dyDescent="0.25">
      <c r="A16" s="24" t="s">
        <v>10</v>
      </c>
      <c r="B16" s="33">
        <v>4075.5</v>
      </c>
      <c r="C16" s="7"/>
      <c r="D16" s="36">
        <v>3301.5</v>
      </c>
      <c r="E16" s="7"/>
      <c r="F16" s="36">
        <v>3374</v>
      </c>
      <c r="G16" s="7"/>
      <c r="H16" s="36">
        <v>3031.5</v>
      </c>
      <c r="I16" s="7"/>
      <c r="J16" s="25"/>
      <c r="K16" s="26"/>
      <c r="L16" s="13"/>
      <c r="M16" s="107"/>
      <c r="N16" s="107"/>
      <c r="O16" s="107"/>
      <c r="P16" s="107"/>
      <c r="Q16" s="107"/>
    </row>
    <row r="17" spans="1:17" x14ac:dyDescent="0.25">
      <c r="A17" s="27" t="s">
        <v>11</v>
      </c>
      <c r="B17" s="34">
        <v>3032</v>
      </c>
      <c r="C17" s="6"/>
      <c r="D17" s="37">
        <v>2968</v>
      </c>
      <c r="E17" s="6"/>
      <c r="F17" s="37">
        <v>2540.5</v>
      </c>
      <c r="G17" s="6"/>
      <c r="H17" s="37">
        <v>2797</v>
      </c>
      <c r="I17" s="6"/>
      <c r="J17" s="28"/>
      <c r="K17" s="29"/>
      <c r="L17" s="13"/>
      <c r="M17" s="107"/>
      <c r="N17" s="107"/>
      <c r="O17" s="107"/>
      <c r="P17" s="107"/>
      <c r="Q17" s="107"/>
    </row>
    <row r="18" spans="1:17" ht="15" customHeight="1" x14ac:dyDescent="0.25">
      <c r="A18" s="30" t="s">
        <v>56</v>
      </c>
      <c r="B18" s="95"/>
      <c r="C18" s="4"/>
      <c r="D18" s="99"/>
      <c r="E18" s="4"/>
      <c r="F18" s="99"/>
      <c r="G18" s="4"/>
      <c r="H18" s="99"/>
      <c r="I18" s="4"/>
      <c r="J18" s="11"/>
      <c r="K18" s="12"/>
      <c r="L18" s="13"/>
      <c r="M18" s="107"/>
      <c r="N18" s="107"/>
      <c r="O18" s="107"/>
      <c r="P18" s="107"/>
      <c r="Q18" s="107"/>
    </row>
    <row r="19" spans="1:17" x14ac:dyDescent="0.25">
      <c r="A19" s="24" t="str">
        <f>'Intro (START HERE)'!B38</f>
        <v>White</v>
      </c>
      <c r="B19" s="33">
        <v>5374.35</v>
      </c>
      <c r="C19" s="7"/>
      <c r="D19" s="36">
        <v>4584</v>
      </c>
      <c r="E19" s="7"/>
      <c r="F19" s="36">
        <v>4536</v>
      </c>
      <c r="G19" s="7"/>
      <c r="H19" s="36">
        <v>4140.5</v>
      </c>
      <c r="I19" s="7"/>
      <c r="J19" s="25"/>
      <c r="K19" s="26"/>
      <c r="L19" s="13"/>
      <c r="M19" s="13"/>
      <c r="N19" s="13"/>
      <c r="O19" s="13"/>
      <c r="P19" s="13"/>
      <c r="Q19" s="13"/>
    </row>
    <row r="20" spans="1:17" x14ac:dyDescent="0.25">
      <c r="A20" s="24" t="str">
        <f>'Intro (START HERE)'!B39</f>
        <v>Black</v>
      </c>
      <c r="B20" s="33">
        <v>848</v>
      </c>
      <c r="C20" s="7"/>
      <c r="D20" s="36">
        <v>839</v>
      </c>
      <c r="E20" s="7"/>
      <c r="F20" s="36">
        <v>593</v>
      </c>
      <c r="G20" s="7"/>
      <c r="H20" s="36">
        <v>759</v>
      </c>
      <c r="I20" s="7"/>
      <c r="J20" s="25"/>
      <c r="K20" s="26"/>
      <c r="L20" s="13"/>
      <c r="M20" s="137" t="s">
        <v>26</v>
      </c>
      <c r="N20" s="137"/>
      <c r="O20" s="137"/>
      <c r="P20" s="137"/>
      <c r="Q20" s="137"/>
    </row>
    <row r="21" spans="1:17" x14ac:dyDescent="0.25">
      <c r="A21" s="24" t="str">
        <f>'Intro (START HERE)'!B40</f>
        <v>Hispanic</v>
      </c>
      <c r="B21" s="34">
        <v>332</v>
      </c>
      <c r="C21" s="6"/>
      <c r="D21" s="37">
        <v>226</v>
      </c>
      <c r="E21" s="6"/>
      <c r="F21" s="37">
        <v>297</v>
      </c>
      <c r="G21" s="6"/>
      <c r="H21" s="37">
        <v>242</v>
      </c>
      <c r="I21" s="6"/>
      <c r="J21" s="28"/>
      <c r="K21" s="29"/>
      <c r="L21" s="13"/>
      <c r="M21" s="58" t="s">
        <v>25</v>
      </c>
      <c r="N21" s="13"/>
      <c r="O21" s="13"/>
      <c r="P21" s="13"/>
      <c r="Q21" s="13"/>
    </row>
    <row r="22" spans="1:17" ht="15" customHeight="1" x14ac:dyDescent="0.25">
      <c r="A22" s="23" t="s">
        <v>13</v>
      </c>
      <c r="B22" s="94"/>
      <c r="C22" s="1"/>
      <c r="D22" s="98"/>
      <c r="E22" s="1"/>
      <c r="F22" s="98"/>
      <c r="G22" s="1"/>
      <c r="H22" s="98"/>
      <c r="I22" s="1"/>
      <c r="J22" s="11"/>
      <c r="K22" s="12"/>
      <c r="L22" s="13"/>
      <c r="M22" s="107" t="s">
        <v>27</v>
      </c>
      <c r="N22" s="107"/>
      <c r="O22" s="107"/>
      <c r="P22" s="107"/>
      <c r="Q22" s="107"/>
    </row>
    <row r="23" spans="1:17" ht="15" customHeight="1" x14ac:dyDescent="0.25">
      <c r="A23" s="24" t="s">
        <v>14</v>
      </c>
      <c r="B23" s="33">
        <v>3928</v>
      </c>
      <c r="C23" s="7"/>
      <c r="D23" s="36">
        <v>3389</v>
      </c>
      <c r="E23" s="7"/>
      <c r="F23" s="36">
        <v>3079</v>
      </c>
      <c r="G23" s="7"/>
      <c r="H23" s="36">
        <v>3180.5</v>
      </c>
      <c r="I23" s="7"/>
      <c r="J23" s="25"/>
      <c r="K23" s="26"/>
      <c r="L23" s="13"/>
      <c r="M23" s="107"/>
      <c r="N23" s="107"/>
      <c r="O23" s="107"/>
      <c r="P23" s="107"/>
      <c r="Q23" s="107"/>
    </row>
    <row r="24" spans="1:17" ht="15" customHeight="1" x14ac:dyDescent="0.25">
      <c r="A24" s="27" t="s">
        <v>15</v>
      </c>
      <c r="B24" s="33">
        <v>3179.5</v>
      </c>
      <c r="C24" s="7"/>
      <c r="D24" s="36">
        <v>2880.5</v>
      </c>
      <c r="E24" s="7"/>
      <c r="F24" s="36">
        <v>2835.5</v>
      </c>
      <c r="G24" s="7"/>
      <c r="H24" s="36">
        <v>2648</v>
      </c>
      <c r="I24" s="7"/>
      <c r="J24" s="25"/>
      <c r="K24" s="26"/>
      <c r="L24" s="13"/>
      <c r="M24" s="107"/>
      <c r="N24" s="107"/>
      <c r="O24" s="107"/>
      <c r="P24" s="107"/>
      <c r="Q24" s="107"/>
    </row>
    <row r="25" spans="1:17" x14ac:dyDescent="0.25">
      <c r="A25" s="23" t="s">
        <v>59</v>
      </c>
      <c r="B25" s="94"/>
      <c r="C25" s="1"/>
      <c r="D25" s="98"/>
      <c r="E25" s="1"/>
      <c r="F25" s="98"/>
      <c r="G25" s="1"/>
      <c r="H25" s="98"/>
      <c r="I25" s="1"/>
      <c r="J25" s="11"/>
      <c r="K25" s="12"/>
      <c r="L25" s="13"/>
      <c r="M25" s="107"/>
      <c r="N25" s="107"/>
      <c r="O25" s="107"/>
      <c r="P25" s="107"/>
      <c r="Q25" s="107"/>
    </row>
    <row r="26" spans="1:17" ht="15" customHeight="1" x14ac:dyDescent="0.25">
      <c r="A26" s="24" t="s">
        <v>60</v>
      </c>
      <c r="B26" s="33"/>
      <c r="C26" s="7"/>
      <c r="D26" s="36"/>
      <c r="E26" s="7"/>
      <c r="F26" s="36"/>
      <c r="G26" s="7"/>
      <c r="H26" s="36"/>
      <c r="I26" s="7"/>
      <c r="J26" s="25"/>
      <c r="K26" s="26"/>
      <c r="L26" s="13"/>
      <c r="M26" s="124" t="s">
        <v>28</v>
      </c>
      <c r="N26" s="124"/>
      <c r="O26" s="124"/>
      <c r="P26" s="124"/>
      <c r="Q26" s="124"/>
    </row>
    <row r="27" spans="1:17" x14ac:dyDescent="0.25">
      <c r="A27" s="27" t="s">
        <v>61</v>
      </c>
      <c r="B27" s="33"/>
      <c r="C27" s="7"/>
      <c r="D27" s="36"/>
      <c r="E27" s="7"/>
      <c r="F27" s="36"/>
      <c r="G27" s="7"/>
      <c r="H27" s="36"/>
      <c r="I27" s="7"/>
      <c r="J27" s="25"/>
      <c r="K27" s="26"/>
      <c r="L27" s="13"/>
      <c r="M27" s="124"/>
      <c r="N27" s="124"/>
      <c r="O27" s="124"/>
      <c r="P27" s="124"/>
      <c r="Q27" s="124"/>
    </row>
    <row r="28" spans="1:17" x14ac:dyDescent="0.25">
      <c r="A28" s="23" t="s">
        <v>62</v>
      </c>
      <c r="B28" s="94"/>
      <c r="C28" s="1"/>
      <c r="D28" s="98"/>
      <c r="E28" s="1"/>
      <c r="F28" s="98"/>
      <c r="G28" s="1"/>
      <c r="H28" s="98"/>
      <c r="I28" s="1"/>
      <c r="J28" s="11"/>
      <c r="K28" s="12"/>
      <c r="L28" s="13"/>
      <c r="M28" s="124"/>
      <c r="N28" s="124"/>
      <c r="O28" s="124"/>
      <c r="P28" s="124"/>
      <c r="Q28" s="124"/>
    </row>
    <row r="29" spans="1:17" ht="15" customHeight="1" x14ac:dyDescent="0.25">
      <c r="A29" s="24" t="s">
        <v>63</v>
      </c>
      <c r="B29" s="33">
        <v>4769</v>
      </c>
      <c r="C29" s="7"/>
      <c r="D29" s="36">
        <v>4280.5</v>
      </c>
      <c r="E29" s="7"/>
      <c r="F29" s="36">
        <v>4224</v>
      </c>
      <c r="G29" s="7"/>
      <c r="H29" s="36">
        <v>3624.5</v>
      </c>
      <c r="I29" s="7"/>
      <c r="J29" s="25"/>
      <c r="K29" s="26"/>
      <c r="L29" s="13"/>
      <c r="M29" s="124"/>
      <c r="N29" s="124"/>
      <c r="O29" s="124"/>
      <c r="P29" s="124"/>
      <c r="Q29" s="124"/>
    </row>
    <row r="30" spans="1:17" ht="15" customHeight="1" x14ac:dyDescent="0.25">
      <c r="A30" s="27" t="s">
        <v>64</v>
      </c>
      <c r="B30" s="33">
        <v>2338.5</v>
      </c>
      <c r="C30" s="7"/>
      <c r="D30" s="36">
        <v>1989</v>
      </c>
      <c r="E30" s="7"/>
      <c r="F30" s="36">
        <v>1690.5</v>
      </c>
      <c r="G30" s="7"/>
      <c r="H30" s="36">
        <v>2204</v>
      </c>
      <c r="I30" s="7"/>
      <c r="J30" s="25"/>
      <c r="K30" s="26"/>
      <c r="L30" s="13"/>
      <c r="M30" s="124"/>
      <c r="N30" s="124"/>
      <c r="O30" s="124"/>
      <c r="P30" s="124"/>
      <c r="Q30" s="124"/>
    </row>
    <row r="31" spans="1:17" x14ac:dyDescent="0.25">
      <c r="A31" s="23" t="s">
        <v>65</v>
      </c>
      <c r="B31" s="94"/>
      <c r="C31" s="1"/>
      <c r="D31" s="98"/>
      <c r="E31" s="1"/>
      <c r="F31" s="98"/>
      <c r="G31" s="1"/>
      <c r="H31" s="98"/>
      <c r="I31" s="1"/>
      <c r="J31" s="11"/>
      <c r="K31" s="12"/>
      <c r="L31" s="13"/>
      <c r="M31" s="124"/>
      <c r="N31" s="124"/>
      <c r="O31" s="124"/>
      <c r="P31" s="124"/>
      <c r="Q31" s="124"/>
    </row>
    <row r="32" spans="1:17" x14ac:dyDescent="0.25">
      <c r="A32" s="24" t="str">
        <f>IF(ISBLANK('Intro (START HERE)'!B49), "( - enter group - )", 'Intro (START HERE)'!B49)</f>
        <v>full-time</v>
      </c>
      <c r="B32" s="33">
        <v>5482</v>
      </c>
      <c r="C32" s="7"/>
      <c r="D32" s="36">
        <v>4938</v>
      </c>
      <c r="E32" s="7"/>
      <c r="F32" s="36">
        <v>4880</v>
      </c>
      <c r="G32" s="7"/>
      <c r="H32" s="36">
        <v>4643.5</v>
      </c>
      <c r="I32" s="7"/>
      <c r="J32" s="25"/>
      <c r="K32" s="26"/>
      <c r="L32" s="13"/>
      <c r="M32" s="58" t="s">
        <v>39</v>
      </c>
      <c r="N32" s="13"/>
      <c r="O32" s="13"/>
      <c r="P32" s="13"/>
      <c r="Q32" s="13"/>
    </row>
    <row r="33" spans="1:17" x14ac:dyDescent="0.25">
      <c r="A33" s="27" t="str">
        <f>IF(A32 = "( - enter group - )","( - enter group - )",CONCATENATE("Not ",'Intro (START HERE)'!B49))</f>
        <v>Not full-time</v>
      </c>
      <c r="B33" s="33">
        <v>1625.5</v>
      </c>
      <c r="C33" s="7"/>
      <c r="D33" s="36">
        <v>1331.5</v>
      </c>
      <c r="E33" s="7"/>
      <c r="F33" s="36">
        <v>1034.5</v>
      </c>
      <c r="G33" s="7"/>
      <c r="H33" s="36">
        <v>1185</v>
      </c>
      <c r="I33" s="7"/>
      <c r="J33" s="25"/>
      <c r="K33" s="26"/>
      <c r="L33" s="13"/>
      <c r="M33" s="124" t="s">
        <v>100</v>
      </c>
      <c r="N33" s="124"/>
      <c r="O33" s="124"/>
      <c r="P33" s="124"/>
      <c r="Q33" s="124"/>
    </row>
    <row r="34" spans="1:17" x14ac:dyDescent="0.25">
      <c r="A34" s="31" t="s">
        <v>38</v>
      </c>
      <c r="B34" s="96"/>
      <c r="C34" s="9"/>
      <c r="D34" s="100"/>
      <c r="E34" s="9"/>
      <c r="F34" s="100"/>
      <c r="G34" s="9"/>
      <c r="H34" s="100"/>
      <c r="I34" s="9"/>
      <c r="J34" s="38"/>
      <c r="K34" s="39"/>
      <c r="L34" s="13"/>
      <c r="M34" s="124"/>
      <c r="N34" s="124"/>
      <c r="O34" s="124"/>
      <c r="P34" s="124"/>
      <c r="Q34" s="124"/>
    </row>
    <row r="35" spans="1:17" ht="15" customHeight="1" x14ac:dyDescent="0.25">
      <c r="A35" s="20" t="s">
        <v>8</v>
      </c>
      <c r="B35" s="32">
        <v>5018.5</v>
      </c>
      <c r="C35" s="5">
        <f>IF(OR(ISERROR(B35/B14), ISBLANK(B35)), "", B35/B14)</f>
        <v>0.70608512135068591</v>
      </c>
      <c r="D35" s="35">
        <v>4274.5</v>
      </c>
      <c r="E35" s="5">
        <f>IF(OR(ISERROR(D35/D14), ISBLANK(D35)), "", D35/D14)</f>
        <v>0.68179280644389506</v>
      </c>
      <c r="F35" s="35">
        <v>4356.5</v>
      </c>
      <c r="G35" s="5">
        <f>IF(OR(ISERROR(F35/F14), ISBLANK(F35)), "", F35/F14)</f>
        <v>0.7365795925268408</v>
      </c>
      <c r="H35" s="35">
        <v>4251.5</v>
      </c>
      <c r="I35" s="5">
        <f>IF(OR(ISERROR(H35/H14), ISBLANK(H35)), "", H35/H14)</f>
        <v>0.72943295873723946</v>
      </c>
      <c r="J35" s="72">
        <f>IFERROR((I35-G35)*100,"")</f>
        <v>-0.71466337896013421</v>
      </c>
      <c r="K35" s="74">
        <f>IFERROR((I35-C35)*100,"")</f>
        <v>2.3347837386553549</v>
      </c>
      <c r="L35" s="13"/>
      <c r="M35" s="124"/>
      <c r="N35" s="124"/>
      <c r="O35" s="124"/>
      <c r="P35" s="124"/>
      <c r="Q35" s="124"/>
    </row>
    <row r="36" spans="1:17" ht="15" customHeight="1" x14ac:dyDescent="0.25">
      <c r="A36" s="23" t="s">
        <v>9</v>
      </c>
      <c r="B36" s="94"/>
      <c r="C36" s="1"/>
      <c r="D36" s="98"/>
      <c r="E36" s="1"/>
      <c r="F36" s="98"/>
      <c r="G36" s="1"/>
      <c r="H36" s="98"/>
      <c r="I36" s="1"/>
      <c r="J36" s="11"/>
      <c r="K36" s="75"/>
      <c r="L36" s="13"/>
      <c r="M36" s="124"/>
      <c r="N36" s="124"/>
      <c r="O36" s="124"/>
      <c r="P36" s="124"/>
      <c r="Q36" s="124"/>
    </row>
    <row r="37" spans="1:17" x14ac:dyDescent="0.25">
      <c r="A37" s="24" t="s">
        <v>10</v>
      </c>
      <c r="B37" s="33">
        <v>2974.5</v>
      </c>
      <c r="C37" s="2">
        <f>IF(OR(ISERROR(B37/B16), ISBLANK(B37)), "", B37/B16)</f>
        <v>0.72984909827015088</v>
      </c>
      <c r="D37" s="36">
        <v>2249.5</v>
      </c>
      <c r="E37" s="2">
        <f>IF(OR(ISERROR(D37/D16), ISBLANK(D37)), "", D37/D16)</f>
        <v>0.68135695895804937</v>
      </c>
      <c r="F37" s="36">
        <v>2492</v>
      </c>
      <c r="G37" s="2">
        <f>IF(OR(ISERROR(F37/F16), ISBLANK(F37)), "", F37/F16)</f>
        <v>0.7385892116182573</v>
      </c>
      <c r="H37" s="36">
        <v>2163.5</v>
      </c>
      <c r="I37" s="2">
        <f>IF(OR(ISERROR(H37/H16), ISBLANK(H37)), "", H37/H16)</f>
        <v>0.71367309912584531</v>
      </c>
      <c r="J37" s="73">
        <f t="shared" ref="J37:J38" si="0">IFERROR((I37-G37)*100,"")</f>
        <v>-2.491611249241199</v>
      </c>
      <c r="K37" s="76">
        <f t="shared" ref="K37:K38" si="1">IFERROR((I37-C37)*100,"")</f>
        <v>-1.6175999144305564</v>
      </c>
      <c r="L37" s="13"/>
      <c r="M37" s="59"/>
      <c r="N37" s="59"/>
      <c r="O37" s="59"/>
      <c r="P37" s="59"/>
      <c r="Q37" s="59"/>
    </row>
    <row r="38" spans="1:17" x14ac:dyDescent="0.25">
      <c r="A38" s="24" t="s">
        <v>11</v>
      </c>
      <c r="B38" s="33">
        <v>2044</v>
      </c>
      <c r="C38" s="2">
        <f>IF(OR(ISERROR(B38/B17), ISBLANK(B38)), "", B38/B17)</f>
        <v>0.67414248021108181</v>
      </c>
      <c r="D38" s="36">
        <v>2012</v>
      </c>
      <c r="E38" s="2">
        <f>IF(OR(ISERROR(D38/D17), ISBLANK(D38)), "", D38/D17)</f>
        <v>0.67789757412398921</v>
      </c>
      <c r="F38" s="36">
        <v>1864.5</v>
      </c>
      <c r="G38" s="2">
        <f>IF(OR(ISERROR(F38/F17), ISBLANK(F38)), "", F38/F17)</f>
        <v>0.73391064751033264</v>
      </c>
      <c r="H38" s="36">
        <v>2088</v>
      </c>
      <c r="I38" s="2">
        <f>IF(OR(ISERROR(H38/H17), ISBLANK(H38)), "", H38/H17)</f>
        <v>0.74651412227386482</v>
      </c>
      <c r="J38" s="73">
        <f t="shared" si="0"/>
        <v>1.2603474763532185</v>
      </c>
      <c r="K38" s="76">
        <f t="shared" si="1"/>
        <v>7.237164206278301</v>
      </c>
      <c r="L38" s="13"/>
      <c r="M38" s="58" t="s">
        <v>40</v>
      </c>
      <c r="N38" s="13"/>
      <c r="O38" s="13"/>
      <c r="P38" s="13"/>
      <c r="Q38" s="13"/>
    </row>
    <row r="39" spans="1:17" ht="15" customHeight="1" x14ac:dyDescent="0.25">
      <c r="A39" s="68" t="s">
        <v>85</v>
      </c>
      <c r="B39" s="69"/>
      <c r="C39" s="71">
        <f>IFERROR((C38-C37)*100, "")</f>
        <v>-5.5706618059069068</v>
      </c>
      <c r="D39" s="70"/>
      <c r="E39" s="71">
        <f>IFERROR((E38-E37)*100, "")</f>
        <v>-0.34593848340601641</v>
      </c>
      <c r="F39" s="70"/>
      <c r="G39" s="71">
        <f>IFERROR((G38-G37)*100, "")</f>
        <v>-0.46785641079246654</v>
      </c>
      <c r="H39" s="70"/>
      <c r="I39" s="71">
        <f>IFERROR((I38-I37)*100, "")</f>
        <v>3.284102314801951</v>
      </c>
      <c r="J39" s="83"/>
      <c r="K39" s="84"/>
      <c r="L39" s="13"/>
      <c r="M39" s="124" t="s">
        <v>101</v>
      </c>
      <c r="N39" s="124"/>
      <c r="O39" s="124"/>
      <c r="P39" s="124"/>
      <c r="Q39" s="124"/>
    </row>
    <row r="40" spans="1:17" ht="15" customHeight="1" x14ac:dyDescent="0.25">
      <c r="A40" s="30" t="s">
        <v>56</v>
      </c>
      <c r="B40" s="97"/>
      <c r="C40" s="4"/>
      <c r="D40" s="101"/>
      <c r="E40" s="4"/>
      <c r="F40" s="101"/>
      <c r="G40" s="4"/>
      <c r="H40" s="101"/>
      <c r="I40" s="4"/>
      <c r="J40" s="11"/>
      <c r="K40" s="12"/>
      <c r="L40" s="13"/>
      <c r="M40" s="124"/>
      <c r="N40" s="124"/>
      <c r="O40" s="124"/>
      <c r="P40" s="124"/>
      <c r="Q40" s="124"/>
    </row>
    <row r="41" spans="1:17" x14ac:dyDescent="0.25">
      <c r="A41" s="24" t="str">
        <f>A$19</f>
        <v>White</v>
      </c>
      <c r="B41" s="33">
        <v>3988.5</v>
      </c>
      <c r="C41" s="2">
        <f>IF(OR(ISERROR(B41/B19), ISBLANK(B41)), "", B41/B19)</f>
        <v>0.74213625833821761</v>
      </c>
      <c r="D41" s="36">
        <v>3300</v>
      </c>
      <c r="E41" s="2">
        <f>IF(OR(ISERROR(D41/D19), ISBLANK(D41)), "", D41/D19)</f>
        <v>0.71989528795811519</v>
      </c>
      <c r="F41" s="36">
        <v>3463</v>
      </c>
      <c r="G41" s="2">
        <f>IF(OR(ISERROR(F41/F19), ISBLANK(F41)), "", F41/F19)</f>
        <v>0.76344797178130508</v>
      </c>
      <c r="H41" s="36">
        <v>3095.5</v>
      </c>
      <c r="I41" s="2">
        <f>IF(OR(ISERROR(H41/H19), ISBLANK(H41)), "", H41/H19)</f>
        <v>0.74761502234029709</v>
      </c>
      <c r="J41" s="73">
        <f t="shared" ref="J41:J43" si="2">IFERROR((I41-G41)*100,"")</f>
        <v>-1.5832949441007993</v>
      </c>
      <c r="K41" s="76">
        <f t="shared" ref="K41:K43" si="3">IFERROR((I41-C41)*100,"")</f>
        <v>0.54787640020794726</v>
      </c>
      <c r="L41" s="13"/>
      <c r="M41" s="124"/>
      <c r="N41" s="124"/>
      <c r="O41" s="124"/>
      <c r="P41" s="124"/>
      <c r="Q41" s="124"/>
    </row>
    <row r="42" spans="1:17" x14ac:dyDescent="0.25">
      <c r="A42" s="24" t="str">
        <f>A$20</f>
        <v>Black</v>
      </c>
      <c r="B42" s="33">
        <v>477</v>
      </c>
      <c r="C42" s="2">
        <f t="shared" ref="C42:E43" si="4">IF(OR(ISERROR(B42/B20), ISBLANK(B42)), "", B42/B20)</f>
        <v>0.5625</v>
      </c>
      <c r="D42" s="36">
        <v>438</v>
      </c>
      <c r="E42" s="2">
        <f t="shared" si="4"/>
        <v>0.5220500595947557</v>
      </c>
      <c r="F42" s="36">
        <v>329</v>
      </c>
      <c r="G42" s="2">
        <f t="shared" ref="G42:G43" si="5">IF(OR(ISERROR(F42/F20), ISBLANK(F42)), "", F42/F20)</f>
        <v>0.55480607082630695</v>
      </c>
      <c r="H42" s="36">
        <v>445</v>
      </c>
      <c r="I42" s="2">
        <f t="shared" ref="I42:I43" si="6">IF(OR(ISERROR(H42/H20), ISBLANK(H42)), "", H42/H20)</f>
        <v>0.58629776021080371</v>
      </c>
      <c r="J42" s="73">
        <f t="shared" si="2"/>
        <v>3.1491689384496757</v>
      </c>
      <c r="K42" s="76">
        <f t="shared" si="3"/>
        <v>2.3797760210803709</v>
      </c>
      <c r="L42" s="13"/>
      <c r="M42" s="124"/>
      <c r="N42" s="124"/>
      <c r="O42" s="124"/>
      <c r="P42" s="124"/>
      <c r="Q42" s="124"/>
    </row>
    <row r="43" spans="1:17" ht="15" customHeight="1" x14ac:dyDescent="0.25">
      <c r="A43" s="24" t="str">
        <f>A$21</f>
        <v>Hispanic</v>
      </c>
      <c r="B43" s="33">
        <v>212</v>
      </c>
      <c r="C43" s="2">
        <f t="shared" si="4"/>
        <v>0.63855421686746983</v>
      </c>
      <c r="D43" s="36">
        <v>78</v>
      </c>
      <c r="E43" s="2">
        <f t="shared" si="4"/>
        <v>0.34513274336283184</v>
      </c>
      <c r="F43" s="36">
        <v>180</v>
      </c>
      <c r="G43" s="2">
        <f t="shared" si="5"/>
        <v>0.60606060606060608</v>
      </c>
      <c r="H43" s="36">
        <v>171</v>
      </c>
      <c r="I43" s="2">
        <f t="shared" si="6"/>
        <v>0.70661157024793386</v>
      </c>
      <c r="J43" s="73">
        <f t="shared" si="2"/>
        <v>10.055096418732779</v>
      </c>
      <c r="K43" s="76">
        <f t="shared" si="3"/>
        <v>6.8057353380464036</v>
      </c>
      <c r="L43" s="13"/>
      <c r="M43" s="124"/>
      <c r="N43" s="124"/>
      <c r="O43" s="124"/>
      <c r="P43" s="124"/>
      <c r="Q43" s="124"/>
    </row>
    <row r="44" spans="1:17" ht="15" customHeight="1" x14ac:dyDescent="0.25">
      <c r="A44" s="89" t="s">
        <v>85</v>
      </c>
      <c r="B44" s="87"/>
      <c r="C44" s="78"/>
      <c r="D44" s="88"/>
      <c r="E44" s="78"/>
      <c r="F44" s="88"/>
      <c r="G44" s="78"/>
      <c r="H44" s="88"/>
      <c r="I44" s="78"/>
      <c r="J44" s="79"/>
      <c r="K44" s="80"/>
      <c r="L44" s="13"/>
      <c r="M44" s="103"/>
      <c r="N44" s="14"/>
      <c r="O44" s="14"/>
      <c r="P44" s="14"/>
      <c r="Q44" s="14"/>
    </row>
    <row r="45" spans="1:17" ht="15" customHeight="1" x14ac:dyDescent="0.25">
      <c r="A45" s="90" t="str">
        <f>IF(OR(A41 = "( - select group -)", A42 = "( - select group -)"), "", CONCATENATE(A41, " vs ", A42))</f>
        <v>White vs Black</v>
      </c>
      <c r="B45" s="81"/>
      <c r="C45" s="91">
        <f>IFERROR((C42-C41)*100, "")</f>
        <v>-17.963625833821762</v>
      </c>
      <c r="D45" s="82"/>
      <c r="E45" s="91">
        <f>IFERROR((E42-E41)*100, "")</f>
        <v>-19.784522836335949</v>
      </c>
      <c r="F45" s="82"/>
      <c r="G45" s="91">
        <f>IFERROR((G42-G41)*100, "")</f>
        <v>-20.864190095499811</v>
      </c>
      <c r="H45" s="82"/>
      <c r="I45" s="91">
        <f>IFERROR((I42-I41)*100, "")</f>
        <v>-16.131726212949339</v>
      </c>
      <c r="J45" s="85"/>
      <c r="K45" s="86"/>
      <c r="L45" s="13"/>
      <c r="M45" s="14"/>
      <c r="N45" s="14"/>
      <c r="O45" s="14"/>
      <c r="P45" s="14"/>
      <c r="Q45" s="14"/>
    </row>
    <row r="46" spans="1:17" ht="15" customHeight="1" x14ac:dyDescent="0.25">
      <c r="A46" s="90" t="str">
        <f>IF(OR(A41 = "( - select group -)", A43 = "( - select group -)"), "", CONCATENATE(A41, " vs ", A43))</f>
        <v>White vs Hispanic</v>
      </c>
      <c r="B46" s="81"/>
      <c r="C46" s="91">
        <f>IFERROR((C43-C41)*100, "")</f>
        <v>-10.35820414707478</v>
      </c>
      <c r="D46" s="82"/>
      <c r="E46" s="91">
        <f>IFERROR((E43-E41)*100, "")</f>
        <v>-37.476254459528334</v>
      </c>
      <c r="F46" s="82"/>
      <c r="G46" s="91">
        <f>IFERROR((G43-G41)*100, "")</f>
        <v>-15.7387365720699</v>
      </c>
      <c r="H46" s="82"/>
      <c r="I46" s="91">
        <f>IFERROR((I43-I41)*100, "")</f>
        <v>-4.1003452092363224</v>
      </c>
      <c r="J46" s="85"/>
      <c r="K46" s="86"/>
      <c r="L46" s="13"/>
      <c r="M46" s="14"/>
      <c r="N46" s="14"/>
      <c r="O46" s="14"/>
      <c r="P46" s="14"/>
      <c r="Q46" s="14"/>
    </row>
    <row r="47" spans="1:17" ht="15" customHeight="1" x14ac:dyDescent="0.25">
      <c r="A47" s="90" t="str">
        <f>IF(OR(A42 = "( - select group -)", A43 = "( - select group -)"), "", CONCATENATE(A42, " vs ", A43))</f>
        <v>Black vs Hispanic</v>
      </c>
      <c r="B47" s="81"/>
      <c r="C47" s="91">
        <f>IFERROR((C43-C42)*100, "")</f>
        <v>7.6054216867469826</v>
      </c>
      <c r="D47" s="82"/>
      <c r="E47" s="91">
        <f>IFERROR((E43-E42)*100, "")</f>
        <v>-17.691731623192386</v>
      </c>
      <c r="F47" s="82"/>
      <c r="G47" s="91">
        <f>IFERROR((G43-G42)*100, "")</f>
        <v>5.125453523429913</v>
      </c>
      <c r="H47" s="82"/>
      <c r="I47" s="91">
        <f>IFERROR((I43-I42)*100, "")</f>
        <v>12.031381003713015</v>
      </c>
      <c r="J47" s="85"/>
      <c r="K47" s="86"/>
      <c r="L47" s="13"/>
      <c r="M47" s="14"/>
      <c r="N47" s="14"/>
      <c r="O47" s="14"/>
      <c r="P47" s="14"/>
      <c r="Q47" s="14"/>
    </row>
    <row r="48" spans="1:17" x14ac:dyDescent="0.25">
      <c r="A48" s="23" t="s">
        <v>13</v>
      </c>
      <c r="B48" s="94"/>
      <c r="C48" s="1"/>
      <c r="D48" s="98"/>
      <c r="E48" s="1"/>
      <c r="F48" s="98"/>
      <c r="G48" s="1"/>
      <c r="H48" s="98"/>
      <c r="I48" s="1"/>
      <c r="J48" s="11"/>
      <c r="K48" s="12"/>
      <c r="L48" s="13"/>
      <c r="M48" s="14"/>
      <c r="N48" s="14"/>
      <c r="O48" s="14"/>
      <c r="P48" s="14"/>
      <c r="Q48" s="14"/>
    </row>
    <row r="49" spans="1:17" ht="15" customHeight="1" x14ac:dyDescent="0.25">
      <c r="A49" s="24" t="s">
        <v>14</v>
      </c>
      <c r="B49" s="33">
        <v>2599</v>
      </c>
      <c r="C49" s="2">
        <f>IF(OR(ISERROR(B49/B23), ISBLANK(B49)), "", B49/B23)</f>
        <v>0.66165987780040736</v>
      </c>
      <c r="D49" s="36">
        <v>2140</v>
      </c>
      <c r="E49" s="2">
        <f>IF(OR(ISERROR(D49/D23), ISBLANK(D49)), "", D49/D23)</f>
        <v>0.63145470640306878</v>
      </c>
      <c r="F49" s="36">
        <v>2143</v>
      </c>
      <c r="G49" s="2">
        <f>IF(OR(ISERROR(F49/F23), ISBLANK(F49)), "", F49/F23)</f>
        <v>0.69600519649236769</v>
      </c>
      <c r="H49" s="36">
        <v>2165.5</v>
      </c>
      <c r="I49" s="2">
        <f>IF(OR(ISERROR(H49/H23), ISBLANK(H49)), "", H49/H23)</f>
        <v>0.68086778808363468</v>
      </c>
      <c r="J49" s="73">
        <f t="shared" ref="J49:J50" si="7">IFERROR((I49-G49)*100,"")</f>
        <v>-1.5137408408733011</v>
      </c>
      <c r="K49" s="76">
        <f t="shared" ref="K49:K50" si="8">IFERROR((I49-C49)*100,"")</f>
        <v>1.9207910283227325</v>
      </c>
      <c r="L49" s="13"/>
      <c r="M49" s="13"/>
      <c r="N49" s="13"/>
      <c r="O49" s="13"/>
      <c r="P49" s="13"/>
      <c r="Q49" s="13"/>
    </row>
    <row r="50" spans="1:17" ht="15" customHeight="1" x14ac:dyDescent="0.25">
      <c r="A50" s="24" t="s">
        <v>15</v>
      </c>
      <c r="B50" s="33">
        <v>2419.5</v>
      </c>
      <c r="C50" s="2">
        <f>IF(OR(ISERROR(B50/B24), ISBLANK(B50)), "", B50/B24)</f>
        <v>0.76096870577134768</v>
      </c>
      <c r="D50" s="36">
        <v>2134.5</v>
      </c>
      <c r="E50" s="2">
        <f>IF(OR(ISERROR(D50/D24), ISBLANK(D50)), "", D50/D24)</f>
        <v>0.74101718451657694</v>
      </c>
      <c r="F50" s="36">
        <v>2213.5</v>
      </c>
      <c r="G50" s="2">
        <f>IF(OR(ISERROR(F50/F24), ISBLANK(F50)), "", F50/F24)</f>
        <v>0.78063833539058369</v>
      </c>
      <c r="H50" s="36">
        <v>2086</v>
      </c>
      <c r="I50" s="2">
        <f>IF(OR(ISERROR(H50/H24), ISBLANK(H50)), "", H50/H24)</f>
        <v>0.78776435045317217</v>
      </c>
      <c r="J50" s="73">
        <f t="shared" si="7"/>
        <v>0.71260150625884755</v>
      </c>
      <c r="K50" s="76">
        <f t="shared" si="8"/>
        <v>2.6795644681824493</v>
      </c>
      <c r="L50" s="13"/>
      <c r="M50" s="13"/>
      <c r="N50" s="13"/>
      <c r="O50" s="13"/>
      <c r="P50" s="13"/>
      <c r="Q50" s="13"/>
    </row>
    <row r="51" spans="1:17" ht="15" customHeight="1" x14ac:dyDescent="0.25">
      <c r="A51" s="68" t="s">
        <v>85</v>
      </c>
      <c r="B51" s="69"/>
      <c r="C51" s="71">
        <f>IFERROR((C50-C49)*100, "")</f>
        <v>9.9308827970940321</v>
      </c>
      <c r="D51" s="70"/>
      <c r="E51" s="71">
        <f>IFERROR((E50-E49)*100, "")</f>
        <v>10.956247811350817</v>
      </c>
      <c r="F51" s="70"/>
      <c r="G51" s="71">
        <f>IFERROR((G50-G49)*100, "")</f>
        <v>8.4633138898215989</v>
      </c>
      <c r="H51" s="70"/>
      <c r="I51" s="71">
        <f>IFERROR((I50-I49)*100, "")</f>
        <v>10.689656236953748</v>
      </c>
      <c r="J51" s="83"/>
      <c r="K51" s="84"/>
      <c r="L51" s="13"/>
      <c r="M51" s="13"/>
      <c r="N51" s="13"/>
      <c r="O51" s="13"/>
      <c r="P51" s="13"/>
      <c r="Q51" s="13"/>
    </row>
    <row r="52" spans="1:17" x14ac:dyDescent="0.25">
      <c r="A52" s="23" t="s">
        <v>59</v>
      </c>
      <c r="B52" s="94"/>
      <c r="C52" s="1"/>
      <c r="D52" s="98"/>
      <c r="E52" s="1"/>
      <c r="F52" s="98"/>
      <c r="G52" s="1"/>
      <c r="H52" s="98"/>
      <c r="I52" s="1"/>
      <c r="J52" s="11"/>
      <c r="K52" s="12"/>
      <c r="L52" s="13"/>
      <c r="M52" s="13"/>
      <c r="N52" s="13"/>
      <c r="O52" s="13"/>
      <c r="P52" s="13"/>
      <c r="Q52" s="13"/>
    </row>
    <row r="53" spans="1:17" x14ac:dyDescent="0.25">
      <c r="A53" s="24" t="s">
        <v>60</v>
      </c>
      <c r="B53" s="33"/>
      <c r="C53" s="2" t="str">
        <f>IF(OR(ISERROR(B53/B26), ISBLANK(B53)), "", B53/B26)</f>
        <v/>
      </c>
      <c r="D53" s="36"/>
      <c r="E53" s="2" t="str">
        <f>IF(OR(ISERROR(D53/D26), ISBLANK(D53)), "", D53/D26)</f>
        <v/>
      </c>
      <c r="F53" s="36"/>
      <c r="G53" s="2" t="str">
        <f>IF(OR(ISERROR(F53/F26), ISBLANK(F53)), "", F53/F26)</f>
        <v/>
      </c>
      <c r="H53" s="36"/>
      <c r="I53" s="2" t="str">
        <f>IF(OR(ISERROR(H53/H26), ISBLANK(H53)), "", H53/H26)</f>
        <v/>
      </c>
      <c r="J53" s="73" t="str">
        <f>IFERROR((I53-G53)*100,"")</f>
        <v/>
      </c>
      <c r="K53" s="76" t="str">
        <f t="shared" ref="K53:K54" si="9">IFERROR((I53-C53)*100,"")</f>
        <v/>
      </c>
      <c r="L53" s="13"/>
      <c r="M53" s="77"/>
      <c r="N53" s="77"/>
      <c r="O53" s="77"/>
      <c r="P53" s="77"/>
      <c r="Q53" s="77"/>
    </row>
    <row r="54" spans="1:17" x14ac:dyDescent="0.25">
      <c r="A54" s="27" t="s">
        <v>61</v>
      </c>
      <c r="B54" s="34"/>
      <c r="C54" s="3" t="str">
        <f>IF(OR(ISERROR(B54/B27), ISBLANK(B54)), "", B54/B27)</f>
        <v/>
      </c>
      <c r="D54" s="37"/>
      <c r="E54" s="3" t="str">
        <f>IF(OR(ISERROR(D54/D27), ISBLANK(D54)), "", D54/D27)</f>
        <v/>
      </c>
      <c r="F54" s="37"/>
      <c r="G54" s="3" t="str">
        <f>IF(OR(ISERROR(F54/F27), ISBLANK(F54)), "", F54/F27)</f>
        <v/>
      </c>
      <c r="H54" s="37"/>
      <c r="I54" s="3" t="str">
        <f>IF(OR(ISERROR(H54/H27), ISBLANK(H54)), "", H54/H27)</f>
        <v/>
      </c>
      <c r="J54" s="92" t="str">
        <f>IFERROR((I54-G54)*100,"")</f>
        <v/>
      </c>
      <c r="K54" s="93" t="str">
        <f t="shared" si="9"/>
        <v/>
      </c>
      <c r="L54" s="13"/>
      <c r="M54" s="13"/>
      <c r="N54" s="13"/>
      <c r="O54" s="13"/>
      <c r="P54" s="13"/>
      <c r="Q54" s="13"/>
    </row>
    <row r="55" spans="1:17" x14ac:dyDescent="0.25">
      <c r="A55" s="68" t="s">
        <v>85</v>
      </c>
      <c r="B55" s="69"/>
      <c r="C55" s="71" t="str">
        <f>IFERROR((C54-C53)*100, "")</f>
        <v/>
      </c>
      <c r="D55" s="70"/>
      <c r="E55" s="71" t="str">
        <f>IFERROR((E54-E53)*100, "")</f>
        <v/>
      </c>
      <c r="F55" s="70"/>
      <c r="G55" s="71" t="str">
        <f>IFERROR((G54-G53)*100, "")</f>
        <v/>
      </c>
      <c r="H55" s="70"/>
      <c r="I55" s="71" t="str">
        <f>IFERROR((I54-I53)*100, "")</f>
        <v/>
      </c>
      <c r="J55" s="83"/>
      <c r="K55" s="84"/>
      <c r="L55" s="13"/>
      <c r="M55" s="13"/>
      <c r="N55" s="13"/>
      <c r="O55" s="13"/>
      <c r="P55" s="13"/>
      <c r="Q55" s="13"/>
    </row>
    <row r="56" spans="1:17" x14ac:dyDescent="0.25">
      <c r="A56" s="23" t="s">
        <v>62</v>
      </c>
      <c r="B56" s="94"/>
      <c r="C56" s="1"/>
      <c r="D56" s="98"/>
      <c r="E56" s="1"/>
      <c r="F56" s="98"/>
      <c r="G56" s="1"/>
      <c r="H56" s="98"/>
      <c r="I56" s="1"/>
      <c r="J56" s="11"/>
      <c r="K56" s="12"/>
      <c r="L56" s="13"/>
      <c r="M56" s="13"/>
      <c r="N56" s="13"/>
      <c r="O56" s="13"/>
      <c r="P56" s="13"/>
      <c r="Q56" s="13"/>
    </row>
    <row r="57" spans="1:17" x14ac:dyDescent="0.25">
      <c r="A57" s="24" t="s">
        <v>63</v>
      </c>
      <c r="B57" s="33">
        <v>3238</v>
      </c>
      <c r="C57" s="2">
        <f>IF(OR(ISERROR(B57/B29), ISBLANK(B57)), "", B57/B29)</f>
        <v>0.67896833717760541</v>
      </c>
      <c r="D57" s="36">
        <v>2755.5</v>
      </c>
      <c r="E57" s="2">
        <f>IF(OR(ISERROR(D57/D29), ISBLANK(D57)), "", D57/D29)</f>
        <v>0.643733208737297</v>
      </c>
      <c r="F57" s="36">
        <v>2953</v>
      </c>
      <c r="G57" s="2">
        <f>IF(OR(ISERROR(F57/F29), ISBLANK(F57)), "", F57/F29)</f>
        <v>0.69910037878787878</v>
      </c>
      <c r="H57" s="36">
        <v>2471.5</v>
      </c>
      <c r="I57" s="2">
        <f>IF(OR(ISERROR(H57/H29), ISBLANK(H57)), "", H57/H29)</f>
        <v>0.68188715684922063</v>
      </c>
      <c r="J57" s="73">
        <f t="shared" ref="J57:J58" si="10">IFERROR((I57-G57)*100,"")</f>
        <v>-1.7213221938658152</v>
      </c>
      <c r="K57" s="76">
        <f t="shared" ref="K57:K58" si="11">IFERROR((I57-C57)*100,"")</f>
        <v>0.29188196716152248</v>
      </c>
      <c r="L57" s="13"/>
      <c r="M57" s="13"/>
      <c r="N57" s="13"/>
      <c r="O57" s="13"/>
      <c r="P57" s="13"/>
      <c r="Q57" s="13"/>
    </row>
    <row r="58" spans="1:17" x14ac:dyDescent="0.25">
      <c r="A58" s="27" t="s">
        <v>64</v>
      </c>
      <c r="B58" s="34">
        <v>1780.5</v>
      </c>
      <c r="C58" s="3">
        <f>IF(OR(ISERROR(B58/B30), ISBLANK(B58)), "", B58/B30)</f>
        <v>0.76138550352790246</v>
      </c>
      <c r="D58" s="37">
        <v>1519</v>
      </c>
      <c r="E58" s="3">
        <f>IF(OR(ISERROR(D58/D30), ISBLANK(D58)), "", D58/D30)</f>
        <v>0.763700351935646</v>
      </c>
      <c r="F58" s="37">
        <v>1403.5</v>
      </c>
      <c r="G58" s="3">
        <f>IF(OR(ISERROR(F58/F30), ISBLANK(F58)), "", F58/F30)</f>
        <v>0.83022774327122151</v>
      </c>
      <c r="H58" s="37">
        <v>1780</v>
      </c>
      <c r="I58" s="3">
        <f>IF(OR(ISERROR(H58/H30), ISBLANK(H58)), "", H58/H30)</f>
        <v>0.80762250453720508</v>
      </c>
      <c r="J58" s="92">
        <f t="shared" si="10"/>
        <v>-2.2605238734016431</v>
      </c>
      <c r="K58" s="93">
        <f t="shared" si="11"/>
        <v>4.623700100930261</v>
      </c>
      <c r="L58" s="13"/>
      <c r="M58" s="13"/>
      <c r="N58" s="13"/>
      <c r="O58" s="13"/>
      <c r="P58" s="13"/>
      <c r="Q58" s="13"/>
    </row>
    <row r="59" spans="1:17" x14ac:dyDescent="0.25">
      <c r="A59" s="68" t="s">
        <v>85</v>
      </c>
      <c r="B59" s="69"/>
      <c r="C59" s="71">
        <f>IFERROR((C58-C57)*100, "")</f>
        <v>8.2417166350297055</v>
      </c>
      <c r="D59" s="70"/>
      <c r="E59" s="71">
        <f>IFERROR((E58-E57)*100, "")</f>
        <v>11.996714319834901</v>
      </c>
      <c r="F59" s="70"/>
      <c r="G59" s="71">
        <f>IFERROR((G58-G57)*100, "")</f>
        <v>13.112736448334273</v>
      </c>
      <c r="H59" s="70"/>
      <c r="I59" s="71">
        <f>IFERROR((I58-I57)*100, "")</f>
        <v>12.573534768798444</v>
      </c>
      <c r="J59" s="83"/>
      <c r="K59" s="84"/>
      <c r="L59" s="13"/>
      <c r="M59" s="13"/>
      <c r="N59" s="13"/>
      <c r="O59" s="13"/>
      <c r="P59" s="13"/>
      <c r="Q59" s="13"/>
    </row>
    <row r="60" spans="1:17" x14ac:dyDescent="0.25">
      <c r="A60" s="23" t="s">
        <v>65</v>
      </c>
      <c r="B60" s="94"/>
      <c r="C60" s="1"/>
      <c r="D60" s="98"/>
      <c r="E60" s="1"/>
      <c r="F60" s="98"/>
      <c r="G60" s="1"/>
      <c r="H60" s="98"/>
      <c r="I60" s="1"/>
      <c r="J60" s="11"/>
      <c r="K60" s="12"/>
      <c r="L60" s="13"/>
      <c r="M60" s="13"/>
      <c r="N60" s="13"/>
      <c r="O60" s="13"/>
      <c r="P60" s="13"/>
      <c r="Q60" s="13"/>
    </row>
    <row r="61" spans="1:17" x14ac:dyDescent="0.25">
      <c r="A61" s="24" t="str">
        <f>A$32</f>
        <v>full-time</v>
      </c>
      <c r="B61" s="33">
        <v>4065</v>
      </c>
      <c r="C61" s="2">
        <f>IF(OR(ISERROR(B61/B32), ISBLANK(B61)), "", B61/B32)</f>
        <v>0.74151769427216341</v>
      </c>
      <c r="D61" s="36">
        <v>3488</v>
      </c>
      <c r="E61" s="2">
        <f>IF(OR(ISERROR(D61/D32), ISBLANK(D61)), "", D61/D32)</f>
        <v>0.70635884973673557</v>
      </c>
      <c r="F61" s="36">
        <v>3650</v>
      </c>
      <c r="G61" s="2">
        <f>IF(OR(ISERROR(F61/F32), ISBLANK(F61)), "", F61/F32)</f>
        <v>0.74795081967213117</v>
      </c>
      <c r="H61" s="36">
        <v>3456.5</v>
      </c>
      <c r="I61" s="2">
        <f>IF(OR(ISERROR(H61/H32), ISBLANK(H61)), "", H61/H32)</f>
        <v>0.74437385592764083</v>
      </c>
      <c r="J61" s="73">
        <f t="shared" ref="J61:J62" si="12">IFERROR((I61-G61)*100,"")</f>
        <v>-0.35769637444903468</v>
      </c>
      <c r="K61" s="76">
        <f t="shared" ref="K61:K62" si="13">IFERROR((I61-C61)*100,"")</f>
        <v>0.28561616554774183</v>
      </c>
      <c r="L61" s="13"/>
      <c r="M61" s="13"/>
      <c r="N61" s="13"/>
      <c r="O61" s="13"/>
      <c r="P61" s="13"/>
      <c r="Q61" s="13"/>
    </row>
    <row r="62" spans="1:17" x14ac:dyDescent="0.25">
      <c r="A62" s="27" t="str">
        <f>A$33</f>
        <v>Not full-time</v>
      </c>
      <c r="B62" s="34">
        <v>953.5</v>
      </c>
      <c r="C62" s="3">
        <f>IF(OR(ISERROR(B62/B33), ISBLANK(B62)), "", B62/B33)</f>
        <v>0.58658874192556132</v>
      </c>
      <c r="D62" s="37">
        <v>786.5</v>
      </c>
      <c r="E62" s="3">
        <f>IF(OR(ISERROR(D62/D33), ISBLANK(D62)), "", D62/D33)</f>
        <v>0.59068719489297783</v>
      </c>
      <c r="F62" s="37">
        <v>706.5</v>
      </c>
      <c r="G62" s="3">
        <f>IF(OR(ISERROR(F62/F33), ISBLANK(F62)), "", F62/F33)</f>
        <v>0.68293861768970521</v>
      </c>
      <c r="H62" s="37">
        <v>795</v>
      </c>
      <c r="I62" s="3">
        <f>IF(OR(ISERROR(H62/H33), ISBLANK(H62)), "", H62/H33)</f>
        <v>0.67088607594936711</v>
      </c>
      <c r="J62" s="92">
        <f t="shared" si="12"/>
        <v>-1.2052541740338096</v>
      </c>
      <c r="K62" s="93">
        <f t="shared" si="13"/>
        <v>8.4297334023805792</v>
      </c>
      <c r="L62" s="13"/>
      <c r="M62" s="58"/>
      <c r="N62" s="13"/>
      <c r="O62" s="13"/>
      <c r="P62" s="13"/>
      <c r="Q62" s="13"/>
    </row>
    <row r="63" spans="1:17" x14ac:dyDescent="0.25">
      <c r="A63" s="68" t="s">
        <v>85</v>
      </c>
      <c r="B63" s="69"/>
      <c r="C63" s="71">
        <f>IFERROR((C62-C61)*100, "")</f>
        <v>-15.492895234660208</v>
      </c>
      <c r="D63" s="70"/>
      <c r="E63" s="71">
        <f>IFERROR((E62-E61)*100, "")</f>
        <v>-11.567165484375774</v>
      </c>
      <c r="F63" s="70"/>
      <c r="G63" s="71">
        <f>IFERROR((G62-G61)*100, "")</f>
        <v>-6.5012201982425966</v>
      </c>
      <c r="H63" s="70"/>
      <c r="I63" s="71">
        <f>IFERROR((I62-I61)*100, "")</f>
        <v>-7.3487779978273711</v>
      </c>
      <c r="J63" s="83"/>
      <c r="K63" s="84"/>
      <c r="L63" s="13"/>
      <c r="M63" s="59"/>
      <c r="N63" s="59"/>
      <c r="O63" s="59"/>
      <c r="P63" s="59"/>
      <c r="Q63" s="59"/>
    </row>
  </sheetData>
  <sheetProtection algorithmName="SHA-512" hashValue="Ka6qSOp+6rVh46nNJpCM3hnhp6cdhDP6yc8wDs2+WbLm+vKdoSnoRP3cX6WTdYoEiWo9qpvg56NfMh0eybDfIA==" saltValue="ve0HimmCiE1AojCC5dSUQw==" spinCount="100000" sheet="1" objects="1" scenarios="1"/>
  <mergeCells count="19">
    <mergeCell ref="M11:Q11"/>
    <mergeCell ref="M12:Q12"/>
    <mergeCell ref="B2:I4"/>
    <mergeCell ref="B6:I6"/>
    <mergeCell ref="B7:I7"/>
    <mergeCell ref="A9:K9"/>
    <mergeCell ref="B11:C11"/>
    <mergeCell ref="D11:E11"/>
    <mergeCell ref="F11:G11"/>
    <mergeCell ref="H11:I11"/>
    <mergeCell ref="J11:J12"/>
    <mergeCell ref="K11:K12"/>
    <mergeCell ref="M13:Q14"/>
    <mergeCell ref="M20:Q20"/>
    <mergeCell ref="M22:Q25"/>
    <mergeCell ref="M26:Q31"/>
    <mergeCell ref="M39:Q43"/>
    <mergeCell ref="M33:Q36"/>
    <mergeCell ref="M15:Q18"/>
  </mergeCells>
  <conditionalFormatting sqref="C35 E35 G35 I35 C37:C38 E37:E38 G37:G38 I37:I38 I41:I43 G41:G43 E41:E43 E49:E50 G49:G50 I49:I50 E53:E54 G53:G54 I53:I54 E57:E58 G57:G58 I57:I58 E61:E62 G61:G62 I61:I62 C41:C43 C49:C50 C53:C54 C57:C58 C61:C62">
    <cfRule type="cellIs" dxfId="2" priority="1" operator="greaterThan">
      <formula>1</formula>
    </cfRule>
  </conditionalFormatting>
  <pageMargins left="0.7" right="0.7" top="0.5" bottom="0.5" header="0.3" footer="0.3"/>
  <pageSetup scale="58"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63"/>
  <sheetViews>
    <sheetView zoomScaleNormal="100" zoomScalePageLayoutView="110" workbookViewId="0">
      <selection activeCell="B14" sqref="B14"/>
    </sheetView>
  </sheetViews>
  <sheetFormatPr defaultColWidth="8.85546875" defaultRowHeight="15" x14ac:dyDescent="0.25"/>
  <cols>
    <col min="1" max="1" width="35.7109375" style="15" customWidth="1"/>
    <col min="2" max="9" width="8.85546875" style="15"/>
    <col min="10" max="11" width="12.7109375" style="15" customWidth="1"/>
    <col min="12" max="12" width="6.85546875" style="15" customWidth="1"/>
    <col min="13" max="16384" width="8.85546875" style="15"/>
  </cols>
  <sheetData>
    <row r="1" spans="1:17" x14ac:dyDescent="0.25">
      <c r="A1" s="13"/>
      <c r="B1" s="14"/>
      <c r="C1" s="13"/>
      <c r="D1" s="13"/>
      <c r="E1" s="13"/>
      <c r="F1" s="13"/>
      <c r="G1" s="13"/>
      <c r="H1" s="13"/>
      <c r="I1" s="13"/>
      <c r="J1" s="13"/>
      <c r="K1" s="13"/>
      <c r="L1" s="13"/>
      <c r="M1" s="13"/>
      <c r="N1" s="13"/>
      <c r="O1" s="13"/>
      <c r="P1" s="13"/>
      <c r="Q1" s="13"/>
    </row>
    <row r="2" spans="1:17" ht="15" customHeight="1" x14ac:dyDescent="0.25">
      <c r="A2" s="13"/>
      <c r="B2" s="108" t="s">
        <v>103</v>
      </c>
      <c r="C2" s="109"/>
      <c r="D2" s="109"/>
      <c r="E2" s="109"/>
      <c r="F2" s="109"/>
      <c r="G2" s="109"/>
      <c r="H2" s="109"/>
      <c r="I2" s="110"/>
      <c r="J2" s="13"/>
      <c r="K2" s="13"/>
      <c r="L2" s="13"/>
      <c r="M2" s="13"/>
      <c r="N2" s="13"/>
      <c r="O2" s="13"/>
      <c r="P2" s="13"/>
      <c r="Q2" s="13"/>
    </row>
    <row r="3" spans="1:17" ht="15" customHeight="1" x14ac:dyDescent="0.25">
      <c r="A3" s="13"/>
      <c r="B3" s="111"/>
      <c r="C3" s="112"/>
      <c r="D3" s="112"/>
      <c r="E3" s="112"/>
      <c r="F3" s="112"/>
      <c r="G3" s="112"/>
      <c r="H3" s="112"/>
      <c r="I3" s="113"/>
      <c r="J3" s="13"/>
      <c r="K3" s="13"/>
      <c r="L3" s="13"/>
      <c r="M3" s="13"/>
      <c r="N3" s="13"/>
      <c r="O3" s="13"/>
      <c r="P3" s="13"/>
      <c r="Q3" s="13"/>
    </row>
    <row r="4" spans="1:17" ht="15" customHeight="1" x14ac:dyDescent="0.25">
      <c r="A4" s="13"/>
      <c r="B4" s="114"/>
      <c r="C4" s="115"/>
      <c r="D4" s="115"/>
      <c r="E4" s="115"/>
      <c r="F4" s="115"/>
      <c r="G4" s="115"/>
      <c r="H4" s="115"/>
      <c r="I4" s="116"/>
      <c r="J4" s="13"/>
      <c r="K4" s="13"/>
      <c r="L4" s="13"/>
      <c r="M4" s="13"/>
      <c r="N4" s="13"/>
      <c r="O4" s="13"/>
      <c r="P4" s="13"/>
      <c r="Q4" s="13"/>
    </row>
    <row r="5" spans="1:17" x14ac:dyDescent="0.25">
      <c r="A5" s="13"/>
      <c r="B5" s="14"/>
      <c r="C5" s="13"/>
      <c r="D5" s="13"/>
      <c r="E5" s="13"/>
      <c r="F5" s="13"/>
      <c r="G5" s="13"/>
      <c r="H5" s="13"/>
      <c r="I5" s="13"/>
      <c r="J5" s="13"/>
      <c r="K5" s="13"/>
      <c r="L5" s="13"/>
      <c r="M5" s="13"/>
      <c r="N5" s="13"/>
      <c r="O5" s="13"/>
      <c r="P5" s="13"/>
      <c r="Q5" s="13"/>
    </row>
    <row r="6" spans="1:17" x14ac:dyDescent="0.25">
      <c r="A6" s="50" t="s">
        <v>2</v>
      </c>
      <c r="B6" s="125" t="str">
        <f>IF(ISBLANK('Intro (START HERE)'!B18), "", 'Intro (START HERE)'!B18)</f>
        <v>Danville Area Community College</v>
      </c>
      <c r="C6" s="126"/>
      <c r="D6" s="126"/>
      <c r="E6" s="126"/>
      <c r="F6" s="126"/>
      <c r="G6" s="126"/>
      <c r="H6" s="126"/>
      <c r="I6" s="127"/>
      <c r="J6" s="13"/>
      <c r="K6" s="13"/>
      <c r="L6" s="13"/>
      <c r="M6" s="13"/>
      <c r="N6" s="13"/>
      <c r="O6" s="13"/>
      <c r="P6" s="13"/>
      <c r="Q6" s="13"/>
    </row>
    <row r="7" spans="1:17" x14ac:dyDescent="0.25">
      <c r="A7" s="50" t="s">
        <v>25</v>
      </c>
      <c r="B7" s="125" t="str">
        <f>'Intro (START HERE)'!B27</f>
        <v>All Students New to Institution</v>
      </c>
      <c r="C7" s="126"/>
      <c r="D7" s="126"/>
      <c r="E7" s="126"/>
      <c r="F7" s="126"/>
      <c r="G7" s="126"/>
      <c r="H7" s="126"/>
      <c r="I7" s="127"/>
      <c r="J7" s="13"/>
      <c r="K7" s="13"/>
      <c r="L7" s="13"/>
      <c r="M7" s="13"/>
      <c r="N7" s="13"/>
      <c r="O7" s="13"/>
      <c r="P7" s="13"/>
      <c r="Q7" s="13"/>
    </row>
    <row r="8" spans="1:17" ht="8.25" customHeight="1" x14ac:dyDescent="0.25">
      <c r="A8" s="48"/>
      <c r="B8" s="51"/>
      <c r="C8" s="52"/>
      <c r="D8" s="52"/>
      <c r="E8" s="52"/>
      <c r="F8" s="52"/>
      <c r="G8" s="13"/>
      <c r="H8" s="13"/>
      <c r="I8" s="13"/>
      <c r="J8" s="13"/>
      <c r="K8" s="13"/>
      <c r="L8" s="13"/>
      <c r="M8" s="13"/>
      <c r="N8" s="13"/>
      <c r="O8" s="13"/>
      <c r="P8" s="13"/>
      <c r="Q8" s="13"/>
    </row>
    <row r="9" spans="1:17" ht="18.75" customHeight="1" x14ac:dyDescent="0.25">
      <c r="A9" s="138" t="s">
        <v>87</v>
      </c>
      <c r="B9" s="129"/>
      <c r="C9" s="129"/>
      <c r="D9" s="129"/>
      <c r="E9" s="129"/>
      <c r="F9" s="129"/>
      <c r="G9" s="129"/>
      <c r="H9" s="129"/>
      <c r="I9" s="129"/>
      <c r="J9" s="129"/>
      <c r="K9" s="130"/>
      <c r="L9" s="13"/>
      <c r="M9" s="13"/>
      <c r="N9" s="13"/>
      <c r="O9" s="13"/>
      <c r="P9" s="13"/>
      <c r="Q9" s="13"/>
    </row>
    <row r="10" spans="1:17" ht="12.75" customHeight="1" x14ac:dyDescent="0.25">
      <c r="A10" s="49"/>
      <c r="B10" s="49"/>
      <c r="C10" s="49"/>
      <c r="D10" s="49"/>
      <c r="E10" s="49"/>
      <c r="F10" s="49"/>
      <c r="G10" s="49"/>
      <c r="H10" s="49"/>
      <c r="I10" s="49"/>
      <c r="J10" s="43"/>
      <c r="K10" s="43"/>
      <c r="L10" s="13"/>
      <c r="M10" s="13"/>
      <c r="N10" s="13"/>
      <c r="O10" s="13"/>
      <c r="P10" s="13"/>
      <c r="Q10" s="13"/>
    </row>
    <row r="11" spans="1:17" x14ac:dyDescent="0.25">
      <c r="A11" s="16" t="s">
        <v>7</v>
      </c>
      <c r="B11" s="132" t="s">
        <v>42</v>
      </c>
      <c r="C11" s="132"/>
      <c r="D11" s="132" t="s">
        <v>43</v>
      </c>
      <c r="E11" s="132"/>
      <c r="F11" s="132" t="s">
        <v>34</v>
      </c>
      <c r="G11" s="132"/>
      <c r="H11" s="132" t="s">
        <v>3</v>
      </c>
      <c r="I11" s="132"/>
      <c r="J11" s="133" t="s">
        <v>83</v>
      </c>
      <c r="K11" s="135" t="s">
        <v>84</v>
      </c>
      <c r="L11" s="13"/>
      <c r="M11" s="137" t="s">
        <v>30</v>
      </c>
      <c r="N11" s="137"/>
      <c r="O11" s="137"/>
      <c r="P11" s="137"/>
      <c r="Q11" s="137"/>
    </row>
    <row r="12" spans="1:17" x14ac:dyDescent="0.25">
      <c r="A12" s="53"/>
      <c r="B12" s="54" t="s">
        <v>0</v>
      </c>
      <c r="C12" s="54" t="s">
        <v>1</v>
      </c>
      <c r="D12" s="54" t="s">
        <v>0</v>
      </c>
      <c r="E12" s="54" t="s">
        <v>1</v>
      </c>
      <c r="F12" s="54" t="s">
        <v>0</v>
      </c>
      <c r="G12" s="54" t="s">
        <v>1</v>
      </c>
      <c r="H12" s="54" t="s">
        <v>0</v>
      </c>
      <c r="I12" s="54" t="s">
        <v>1</v>
      </c>
      <c r="J12" s="134"/>
      <c r="K12" s="136"/>
      <c r="L12" s="13"/>
      <c r="M12" s="131" t="s">
        <v>31</v>
      </c>
      <c r="N12" s="131"/>
      <c r="O12" s="131"/>
      <c r="P12" s="131"/>
      <c r="Q12" s="131"/>
    </row>
    <row r="13" spans="1:17" x14ac:dyDescent="0.25">
      <c r="A13" s="17" t="s">
        <v>33</v>
      </c>
      <c r="B13" s="10"/>
      <c r="C13" s="10"/>
      <c r="D13" s="10"/>
      <c r="E13" s="10"/>
      <c r="F13" s="102"/>
      <c r="G13" s="10"/>
      <c r="H13" s="102"/>
      <c r="I13" s="10"/>
      <c r="J13" s="18"/>
      <c r="K13" s="19"/>
      <c r="L13" s="13"/>
      <c r="M13" s="107" t="s">
        <v>32</v>
      </c>
      <c r="N13" s="107"/>
      <c r="O13" s="107"/>
      <c r="P13" s="107"/>
      <c r="Q13" s="107"/>
    </row>
    <row r="14" spans="1:17" x14ac:dyDescent="0.25">
      <c r="A14" s="20" t="s">
        <v>8</v>
      </c>
      <c r="B14" s="32"/>
      <c r="C14" s="8"/>
      <c r="D14" s="35"/>
      <c r="E14" s="8"/>
      <c r="F14" s="35"/>
      <c r="G14" s="8"/>
      <c r="H14" s="35"/>
      <c r="I14" s="8"/>
      <c r="J14" s="21"/>
      <c r="K14" s="22"/>
      <c r="L14" s="13"/>
      <c r="M14" s="107"/>
      <c r="N14" s="107"/>
      <c r="O14" s="107"/>
      <c r="P14" s="107"/>
      <c r="Q14" s="107"/>
    </row>
    <row r="15" spans="1:17" x14ac:dyDescent="0.25">
      <c r="A15" s="23" t="s">
        <v>9</v>
      </c>
      <c r="B15" s="94"/>
      <c r="C15" s="1"/>
      <c r="D15" s="98"/>
      <c r="E15" s="1"/>
      <c r="F15" s="98"/>
      <c r="G15" s="1"/>
      <c r="H15" s="98"/>
      <c r="I15" s="1"/>
      <c r="J15" s="11"/>
      <c r="K15" s="12"/>
      <c r="L15" s="13"/>
      <c r="M15" s="107" t="s">
        <v>91</v>
      </c>
      <c r="N15" s="107"/>
      <c r="O15" s="107"/>
      <c r="P15" s="107"/>
      <c r="Q15" s="107"/>
    </row>
    <row r="16" spans="1:17" x14ac:dyDescent="0.25">
      <c r="A16" s="24" t="s">
        <v>10</v>
      </c>
      <c r="B16" s="33"/>
      <c r="C16" s="7"/>
      <c r="D16" s="36"/>
      <c r="E16" s="7"/>
      <c r="F16" s="36"/>
      <c r="G16" s="7"/>
      <c r="H16" s="36"/>
      <c r="I16" s="7"/>
      <c r="J16" s="25"/>
      <c r="K16" s="26"/>
      <c r="L16" s="13"/>
      <c r="M16" s="107"/>
      <c r="N16" s="107"/>
      <c r="O16" s="107"/>
      <c r="P16" s="107"/>
      <c r="Q16" s="107"/>
    </row>
    <row r="17" spans="1:17" x14ac:dyDescent="0.25">
      <c r="A17" s="27" t="s">
        <v>11</v>
      </c>
      <c r="B17" s="34"/>
      <c r="C17" s="6"/>
      <c r="D17" s="37"/>
      <c r="E17" s="6"/>
      <c r="F17" s="37"/>
      <c r="G17" s="6"/>
      <c r="H17" s="37"/>
      <c r="I17" s="6"/>
      <c r="J17" s="28"/>
      <c r="K17" s="29"/>
      <c r="L17" s="13"/>
      <c r="M17" s="107"/>
      <c r="N17" s="107"/>
      <c r="O17" s="107"/>
      <c r="P17" s="107"/>
      <c r="Q17" s="107"/>
    </row>
    <row r="18" spans="1:17" ht="15" customHeight="1" x14ac:dyDescent="0.25">
      <c r="A18" s="30" t="s">
        <v>56</v>
      </c>
      <c r="B18" s="95"/>
      <c r="C18" s="4"/>
      <c r="D18" s="99"/>
      <c r="E18" s="4"/>
      <c r="F18" s="99"/>
      <c r="G18" s="4"/>
      <c r="H18" s="99"/>
      <c r="I18" s="4"/>
      <c r="J18" s="11"/>
      <c r="K18" s="12"/>
      <c r="L18" s="13"/>
      <c r="M18" s="107"/>
      <c r="N18" s="107"/>
      <c r="O18" s="107"/>
      <c r="P18" s="107"/>
      <c r="Q18" s="107"/>
    </row>
    <row r="19" spans="1:17" x14ac:dyDescent="0.25">
      <c r="A19" s="24" t="str">
        <f>'Intro (START HERE)'!B38</f>
        <v>White</v>
      </c>
      <c r="B19" s="33"/>
      <c r="C19" s="7"/>
      <c r="D19" s="36"/>
      <c r="E19" s="7"/>
      <c r="F19" s="36"/>
      <c r="G19" s="7"/>
      <c r="H19" s="36"/>
      <c r="I19" s="7"/>
      <c r="J19" s="25"/>
      <c r="K19" s="26"/>
      <c r="L19" s="13"/>
      <c r="M19" s="13"/>
      <c r="N19" s="13"/>
      <c r="O19" s="13"/>
      <c r="P19" s="13"/>
      <c r="Q19" s="13"/>
    </row>
    <row r="20" spans="1:17" x14ac:dyDescent="0.25">
      <c r="A20" s="24" t="str">
        <f>'Intro (START HERE)'!B39</f>
        <v>Black</v>
      </c>
      <c r="B20" s="33"/>
      <c r="C20" s="7"/>
      <c r="D20" s="36"/>
      <c r="E20" s="7"/>
      <c r="F20" s="36"/>
      <c r="G20" s="7"/>
      <c r="H20" s="36"/>
      <c r="I20" s="7"/>
      <c r="J20" s="25"/>
      <c r="K20" s="26"/>
      <c r="L20" s="13"/>
      <c r="M20" s="137" t="s">
        <v>26</v>
      </c>
      <c r="N20" s="137"/>
      <c r="O20" s="137"/>
      <c r="P20" s="137"/>
      <c r="Q20" s="137"/>
    </row>
    <row r="21" spans="1:17" x14ac:dyDescent="0.25">
      <c r="A21" s="24" t="str">
        <f>'Intro (START HERE)'!B40</f>
        <v>Hispanic</v>
      </c>
      <c r="B21" s="34"/>
      <c r="C21" s="6"/>
      <c r="D21" s="37"/>
      <c r="E21" s="6"/>
      <c r="F21" s="37"/>
      <c r="G21" s="6"/>
      <c r="H21" s="37"/>
      <c r="I21" s="6"/>
      <c r="J21" s="28"/>
      <c r="K21" s="29"/>
      <c r="L21" s="13"/>
      <c r="M21" s="58" t="s">
        <v>25</v>
      </c>
      <c r="N21" s="13"/>
      <c r="O21" s="13"/>
      <c r="P21" s="13"/>
      <c r="Q21" s="13"/>
    </row>
    <row r="22" spans="1:17" ht="15" customHeight="1" x14ac:dyDescent="0.25">
      <c r="A22" s="23" t="s">
        <v>13</v>
      </c>
      <c r="B22" s="94"/>
      <c r="C22" s="1"/>
      <c r="D22" s="98"/>
      <c r="E22" s="1"/>
      <c r="F22" s="98"/>
      <c r="G22" s="1"/>
      <c r="H22" s="98"/>
      <c r="I22" s="1"/>
      <c r="J22" s="11"/>
      <c r="K22" s="12"/>
      <c r="L22" s="13"/>
      <c r="M22" s="107" t="s">
        <v>27</v>
      </c>
      <c r="N22" s="107"/>
      <c r="O22" s="107"/>
      <c r="P22" s="107"/>
      <c r="Q22" s="107"/>
    </row>
    <row r="23" spans="1:17" ht="15" customHeight="1" x14ac:dyDescent="0.25">
      <c r="A23" s="24" t="s">
        <v>14</v>
      </c>
      <c r="B23" s="33"/>
      <c r="C23" s="7"/>
      <c r="D23" s="36"/>
      <c r="E23" s="7"/>
      <c r="F23" s="36"/>
      <c r="G23" s="7"/>
      <c r="H23" s="36"/>
      <c r="I23" s="7"/>
      <c r="J23" s="25"/>
      <c r="K23" s="26"/>
      <c r="L23" s="13"/>
      <c r="M23" s="107"/>
      <c r="N23" s="107"/>
      <c r="O23" s="107"/>
      <c r="P23" s="107"/>
      <c r="Q23" s="107"/>
    </row>
    <row r="24" spans="1:17" ht="15" customHeight="1" x14ac:dyDescent="0.25">
      <c r="A24" s="27" t="s">
        <v>15</v>
      </c>
      <c r="B24" s="33"/>
      <c r="C24" s="7"/>
      <c r="D24" s="36"/>
      <c r="E24" s="7"/>
      <c r="F24" s="36"/>
      <c r="G24" s="7"/>
      <c r="H24" s="36"/>
      <c r="I24" s="7"/>
      <c r="J24" s="25"/>
      <c r="K24" s="26"/>
      <c r="L24" s="13"/>
      <c r="M24" s="107"/>
      <c r="N24" s="107"/>
      <c r="O24" s="107"/>
      <c r="P24" s="107"/>
      <c r="Q24" s="107"/>
    </row>
    <row r="25" spans="1:17" x14ac:dyDescent="0.25">
      <c r="A25" s="23" t="s">
        <v>59</v>
      </c>
      <c r="B25" s="94"/>
      <c r="C25" s="1"/>
      <c r="D25" s="98"/>
      <c r="E25" s="1"/>
      <c r="F25" s="98"/>
      <c r="G25" s="1"/>
      <c r="H25" s="98"/>
      <c r="I25" s="1"/>
      <c r="J25" s="11"/>
      <c r="K25" s="12"/>
      <c r="L25" s="13"/>
      <c r="M25" s="107"/>
      <c r="N25" s="107"/>
      <c r="O25" s="107"/>
      <c r="P25" s="107"/>
      <c r="Q25" s="107"/>
    </row>
    <row r="26" spans="1:17" ht="15" customHeight="1" x14ac:dyDescent="0.25">
      <c r="A26" s="24" t="s">
        <v>60</v>
      </c>
      <c r="B26" s="33"/>
      <c r="C26" s="7"/>
      <c r="D26" s="36"/>
      <c r="E26" s="7"/>
      <c r="F26" s="36"/>
      <c r="G26" s="7"/>
      <c r="H26" s="36"/>
      <c r="I26" s="7"/>
      <c r="J26" s="25"/>
      <c r="K26" s="26"/>
      <c r="L26" s="13"/>
      <c r="M26" s="124" t="s">
        <v>28</v>
      </c>
      <c r="N26" s="124"/>
      <c r="O26" s="124"/>
      <c r="P26" s="124"/>
      <c r="Q26" s="124"/>
    </row>
    <row r="27" spans="1:17" x14ac:dyDescent="0.25">
      <c r="A27" s="27" t="s">
        <v>61</v>
      </c>
      <c r="B27" s="33"/>
      <c r="C27" s="7"/>
      <c r="D27" s="36"/>
      <c r="E27" s="7"/>
      <c r="F27" s="36"/>
      <c r="G27" s="7"/>
      <c r="H27" s="36"/>
      <c r="I27" s="7"/>
      <c r="J27" s="25"/>
      <c r="K27" s="26"/>
      <c r="L27" s="13"/>
      <c r="M27" s="124"/>
      <c r="N27" s="124"/>
      <c r="O27" s="124"/>
      <c r="P27" s="124"/>
      <c r="Q27" s="124"/>
    </row>
    <row r="28" spans="1:17" x14ac:dyDescent="0.25">
      <c r="A28" s="23" t="s">
        <v>62</v>
      </c>
      <c r="B28" s="94"/>
      <c r="C28" s="1"/>
      <c r="D28" s="98"/>
      <c r="E28" s="1"/>
      <c r="F28" s="98"/>
      <c r="G28" s="1"/>
      <c r="H28" s="98"/>
      <c r="I28" s="1"/>
      <c r="J28" s="11"/>
      <c r="K28" s="12"/>
      <c r="L28" s="13"/>
      <c r="M28" s="124"/>
      <c r="N28" s="124"/>
      <c r="O28" s="124"/>
      <c r="P28" s="124"/>
      <c r="Q28" s="124"/>
    </row>
    <row r="29" spans="1:17" ht="15" customHeight="1" x14ac:dyDescent="0.25">
      <c r="A29" s="24" t="s">
        <v>63</v>
      </c>
      <c r="B29" s="33"/>
      <c r="C29" s="7"/>
      <c r="D29" s="36"/>
      <c r="E29" s="7"/>
      <c r="F29" s="36"/>
      <c r="G29" s="7"/>
      <c r="H29" s="36"/>
      <c r="I29" s="7"/>
      <c r="J29" s="25"/>
      <c r="K29" s="26"/>
      <c r="L29" s="13"/>
      <c r="M29" s="124"/>
      <c r="N29" s="124"/>
      <c r="O29" s="124"/>
      <c r="P29" s="124"/>
      <c r="Q29" s="124"/>
    </row>
    <row r="30" spans="1:17" ht="15" customHeight="1" x14ac:dyDescent="0.25">
      <c r="A30" s="27" t="s">
        <v>64</v>
      </c>
      <c r="B30" s="33"/>
      <c r="C30" s="7"/>
      <c r="D30" s="36"/>
      <c r="E30" s="7"/>
      <c r="F30" s="36"/>
      <c r="G30" s="7"/>
      <c r="H30" s="36"/>
      <c r="I30" s="7"/>
      <c r="J30" s="25"/>
      <c r="K30" s="26"/>
      <c r="L30" s="13"/>
      <c r="M30" s="124"/>
      <c r="N30" s="124"/>
      <c r="O30" s="124"/>
      <c r="P30" s="124"/>
      <c r="Q30" s="124"/>
    </row>
    <row r="31" spans="1:17" x14ac:dyDescent="0.25">
      <c r="A31" s="23" t="s">
        <v>65</v>
      </c>
      <c r="B31" s="94"/>
      <c r="C31" s="1"/>
      <c r="D31" s="98"/>
      <c r="E31" s="1"/>
      <c r="F31" s="98"/>
      <c r="G31" s="1"/>
      <c r="H31" s="98"/>
      <c r="I31" s="1"/>
      <c r="J31" s="11"/>
      <c r="K31" s="12"/>
      <c r="L31" s="13"/>
      <c r="M31" s="124"/>
      <c r="N31" s="124"/>
      <c r="O31" s="124"/>
      <c r="P31" s="124"/>
      <c r="Q31" s="124"/>
    </row>
    <row r="32" spans="1:17" x14ac:dyDescent="0.25">
      <c r="A32" s="24" t="str">
        <f>IF(ISBLANK('Intro (START HERE)'!B49), "( - enter group - )", 'Intro (START HERE)'!B49)</f>
        <v>full-time</v>
      </c>
      <c r="B32" s="33"/>
      <c r="C32" s="7"/>
      <c r="D32" s="36"/>
      <c r="E32" s="7"/>
      <c r="F32" s="36"/>
      <c r="G32" s="7"/>
      <c r="H32" s="36"/>
      <c r="I32" s="7"/>
      <c r="J32" s="25"/>
      <c r="K32" s="26"/>
      <c r="L32" s="13"/>
      <c r="M32" s="58"/>
      <c r="N32" s="13"/>
      <c r="O32" s="13"/>
      <c r="P32" s="13"/>
      <c r="Q32" s="13"/>
    </row>
    <row r="33" spans="1:17" x14ac:dyDescent="0.25">
      <c r="A33" s="27" t="str">
        <f>IF(A32 = "( - enter group - )","( - enter group - )",CONCATENATE("Not ",'Intro (START HERE)'!B49))</f>
        <v>Not full-time</v>
      </c>
      <c r="B33" s="33"/>
      <c r="C33" s="7"/>
      <c r="D33" s="36"/>
      <c r="E33" s="7"/>
      <c r="F33" s="36"/>
      <c r="G33" s="7"/>
      <c r="H33" s="36"/>
      <c r="I33" s="7"/>
      <c r="J33" s="25"/>
      <c r="K33" s="26"/>
      <c r="L33" s="13"/>
      <c r="M33" s="58" t="s">
        <v>45</v>
      </c>
      <c r="N33" s="13"/>
      <c r="O33" s="13"/>
      <c r="P33" s="13"/>
      <c r="Q33" s="13"/>
    </row>
    <row r="34" spans="1:17" x14ac:dyDescent="0.25">
      <c r="A34" s="31" t="s">
        <v>44</v>
      </c>
      <c r="B34" s="96"/>
      <c r="C34" s="9"/>
      <c r="D34" s="100"/>
      <c r="E34" s="9"/>
      <c r="F34" s="100"/>
      <c r="G34" s="9"/>
      <c r="H34" s="100"/>
      <c r="I34" s="9"/>
      <c r="J34" s="38"/>
      <c r="K34" s="39"/>
      <c r="L34" s="13"/>
      <c r="M34" s="124" t="s">
        <v>81</v>
      </c>
      <c r="N34" s="124"/>
      <c r="O34" s="124"/>
      <c r="P34" s="124"/>
      <c r="Q34" s="124"/>
    </row>
    <row r="35" spans="1:17" ht="15" customHeight="1" x14ac:dyDescent="0.25">
      <c r="A35" s="20" t="s">
        <v>8</v>
      </c>
      <c r="B35" s="32"/>
      <c r="C35" s="5" t="str">
        <f>IF(OR(ISERROR(B35/B14), ISBLANK(B35)), "", B35/B14)</f>
        <v/>
      </c>
      <c r="D35" s="35"/>
      <c r="E35" s="5" t="str">
        <f>IF(OR(ISERROR(D35/D14), ISBLANK(D35)), "", D35/D14)</f>
        <v/>
      </c>
      <c r="F35" s="35"/>
      <c r="G35" s="5" t="str">
        <f>IF(OR(ISERROR(F35/F14), ISBLANK(F35)), "", F35/F14)</f>
        <v/>
      </c>
      <c r="H35" s="35"/>
      <c r="I35" s="5" t="str">
        <f>IF(OR(ISERROR(H35/H14), ISBLANK(H35)), "", H35/H14)</f>
        <v/>
      </c>
      <c r="J35" s="72" t="str">
        <f>IFERROR((I35-G35)*100,"")</f>
        <v/>
      </c>
      <c r="K35" s="74" t="str">
        <f>IFERROR((I35-C35)*100,"")</f>
        <v/>
      </c>
      <c r="L35" s="13"/>
      <c r="M35" s="124"/>
      <c r="N35" s="124"/>
      <c r="O35" s="124"/>
      <c r="P35" s="124"/>
      <c r="Q35" s="124"/>
    </row>
    <row r="36" spans="1:17" ht="15" customHeight="1" x14ac:dyDescent="0.25">
      <c r="A36" s="23" t="s">
        <v>9</v>
      </c>
      <c r="B36" s="94"/>
      <c r="C36" s="1"/>
      <c r="D36" s="98"/>
      <c r="E36" s="1"/>
      <c r="F36" s="98"/>
      <c r="G36" s="1"/>
      <c r="H36" s="98"/>
      <c r="I36" s="1"/>
      <c r="J36" s="11"/>
      <c r="K36" s="75"/>
      <c r="L36" s="13"/>
      <c r="M36" s="124"/>
      <c r="N36" s="124"/>
      <c r="O36" s="124"/>
      <c r="P36" s="124"/>
      <c r="Q36" s="124"/>
    </row>
    <row r="37" spans="1:17" x14ac:dyDescent="0.25">
      <c r="A37" s="24" t="s">
        <v>10</v>
      </c>
      <c r="B37" s="33"/>
      <c r="C37" s="2" t="str">
        <f>IF(OR(ISERROR(B37/B16), ISBLANK(B37)), "", B37/B16)</f>
        <v/>
      </c>
      <c r="D37" s="36"/>
      <c r="E37" s="2" t="str">
        <f>IF(OR(ISERROR(D37/D16), ISBLANK(D37)), "", D37/D16)</f>
        <v/>
      </c>
      <c r="F37" s="36"/>
      <c r="G37" s="2" t="str">
        <f>IF(OR(ISERROR(F37/F16), ISBLANK(F37)), "", F37/F16)</f>
        <v/>
      </c>
      <c r="H37" s="36"/>
      <c r="I37" s="2" t="str">
        <f>IF(OR(ISERROR(H37/H16), ISBLANK(H37)), "", H37/H16)</f>
        <v/>
      </c>
      <c r="J37" s="73" t="str">
        <f t="shared" ref="J37:J38" si="0">IFERROR((I37-G37)*100,"")</f>
        <v/>
      </c>
      <c r="K37" s="76" t="str">
        <f t="shared" ref="K37:K38" si="1">IFERROR((I37-C37)*100,"")</f>
        <v/>
      </c>
      <c r="L37" s="13"/>
      <c r="M37" s="124"/>
      <c r="N37" s="124"/>
      <c r="O37" s="124"/>
      <c r="P37" s="124"/>
      <c r="Q37" s="124"/>
    </row>
    <row r="38" spans="1:17" x14ac:dyDescent="0.25">
      <c r="A38" s="24" t="s">
        <v>11</v>
      </c>
      <c r="B38" s="33"/>
      <c r="C38" s="2" t="str">
        <f>IF(OR(ISERROR(B38/B17), ISBLANK(B38)), "", B38/B17)</f>
        <v/>
      </c>
      <c r="D38" s="36"/>
      <c r="E38" s="2" t="str">
        <f>IF(OR(ISERROR(D38/D17), ISBLANK(D38)), "", D38/D17)</f>
        <v/>
      </c>
      <c r="F38" s="36"/>
      <c r="G38" s="2" t="str">
        <f>IF(OR(ISERROR(F38/F17), ISBLANK(F38)), "", F38/F17)</f>
        <v/>
      </c>
      <c r="H38" s="36"/>
      <c r="I38" s="2" t="str">
        <f>IF(OR(ISERROR(H38/H17), ISBLANK(H38)), "", H38/H17)</f>
        <v/>
      </c>
      <c r="J38" s="73" t="str">
        <f t="shared" si="0"/>
        <v/>
      </c>
      <c r="K38" s="76" t="str">
        <f t="shared" si="1"/>
        <v/>
      </c>
      <c r="L38" s="13"/>
      <c r="M38" s="59"/>
      <c r="N38" s="59"/>
      <c r="O38" s="59"/>
      <c r="P38" s="59"/>
      <c r="Q38" s="59"/>
    </row>
    <row r="39" spans="1:17" x14ac:dyDescent="0.25">
      <c r="A39" s="68" t="s">
        <v>85</v>
      </c>
      <c r="B39" s="69"/>
      <c r="C39" s="71" t="str">
        <f>IFERROR((C38-C37)*100, "")</f>
        <v/>
      </c>
      <c r="D39" s="70"/>
      <c r="E39" s="71" t="str">
        <f>IFERROR((E38-E37)*100, "")</f>
        <v/>
      </c>
      <c r="F39" s="70"/>
      <c r="G39" s="71" t="str">
        <f>IFERROR((G38-G37)*100, "")</f>
        <v/>
      </c>
      <c r="H39" s="70"/>
      <c r="I39" s="71" t="str">
        <f>IFERROR((I38-I37)*100, "")</f>
        <v/>
      </c>
      <c r="J39" s="83"/>
      <c r="K39" s="84"/>
      <c r="L39" s="13"/>
      <c r="M39" s="59"/>
      <c r="N39" s="59"/>
      <c r="O39" s="59"/>
      <c r="P39" s="59"/>
      <c r="Q39" s="59"/>
    </row>
    <row r="40" spans="1:17" ht="15" customHeight="1" x14ac:dyDescent="0.25">
      <c r="A40" s="30" t="s">
        <v>56</v>
      </c>
      <c r="B40" s="97"/>
      <c r="C40" s="4"/>
      <c r="D40" s="101"/>
      <c r="E40" s="4"/>
      <c r="F40" s="101"/>
      <c r="G40" s="4"/>
      <c r="H40" s="101"/>
      <c r="I40" s="4"/>
      <c r="J40" s="11"/>
      <c r="K40" s="12"/>
      <c r="L40" s="13"/>
      <c r="M40" s="107"/>
      <c r="N40" s="107"/>
      <c r="O40" s="107"/>
      <c r="P40" s="107"/>
      <c r="Q40" s="107"/>
    </row>
    <row r="41" spans="1:17" x14ac:dyDescent="0.25">
      <c r="A41" s="24" t="str">
        <f>A$19</f>
        <v>White</v>
      </c>
      <c r="B41" s="33"/>
      <c r="C41" s="2" t="str">
        <f>IF(OR(ISERROR(B41/B19), ISBLANK(B41)), "", B41/B19)</f>
        <v/>
      </c>
      <c r="D41" s="36"/>
      <c r="E41" s="2" t="str">
        <f>IF(OR(ISERROR(D41/D19), ISBLANK(D41)), "", D41/D19)</f>
        <v/>
      </c>
      <c r="F41" s="36"/>
      <c r="G41" s="2" t="str">
        <f>IF(OR(ISERROR(F41/F19), ISBLANK(F41)), "", F41/F19)</f>
        <v/>
      </c>
      <c r="H41" s="36"/>
      <c r="I41" s="2" t="str">
        <f>IF(OR(ISERROR(H41/H19), ISBLANK(H41)), "", H41/H19)</f>
        <v/>
      </c>
      <c r="J41" s="73" t="str">
        <f t="shared" ref="J41:J43" si="2">IFERROR((I41-G41)*100,"")</f>
        <v/>
      </c>
      <c r="K41" s="76" t="str">
        <f t="shared" ref="K41:K43" si="3">IFERROR((I41-C41)*100,"")</f>
        <v/>
      </c>
      <c r="L41" s="13"/>
      <c r="M41" s="107"/>
      <c r="N41" s="107"/>
      <c r="O41" s="107"/>
      <c r="P41" s="107"/>
      <c r="Q41" s="107"/>
    </row>
    <row r="42" spans="1:17" x14ac:dyDescent="0.25">
      <c r="A42" s="24" t="str">
        <f>A$20</f>
        <v>Black</v>
      </c>
      <c r="B42" s="33"/>
      <c r="C42" s="2" t="str">
        <f t="shared" ref="C42:E43" si="4">IF(OR(ISERROR(B42/B20), ISBLANK(B42)), "", B42/B20)</f>
        <v/>
      </c>
      <c r="D42" s="36"/>
      <c r="E42" s="2" t="str">
        <f t="shared" si="4"/>
        <v/>
      </c>
      <c r="F42" s="36"/>
      <c r="G42" s="2" t="str">
        <f t="shared" ref="G42:G43" si="5">IF(OR(ISERROR(F42/F20), ISBLANK(F42)), "", F42/F20)</f>
        <v/>
      </c>
      <c r="H42" s="36"/>
      <c r="I42" s="2" t="str">
        <f t="shared" ref="I42:I43" si="6">IF(OR(ISERROR(H42/H20), ISBLANK(H42)), "", H42/H20)</f>
        <v/>
      </c>
      <c r="J42" s="73" t="str">
        <f t="shared" si="2"/>
        <v/>
      </c>
      <c r="K42" s="76" t="str">
        <f t="shared" si="3"/>
        <v/>
      </c>
      <c r="L42" s="13"/>
      <c r="M42" s="77"/>
      <c r="N42" s="77"/>
      <c r="O42" s="77"/>
      <c r="P42" s="77"/>
      <c r="Q42" s="77"/>
    </row>
    <row r="43" spans="1:17" ht="15" customHeight="1" x14ac:dyDescent="0.25">
      <c r="A43" s="24" t="str">
        <f>A$21</f>
        <v>Hispanic</v>
      </c>
      <c r="B43" s="33"/>
      <c r="C43" s="2" t="str">
        <f t="shared" si="4"/>
        <v/>
      </c>
      <c r="D43" s="36"/>
      <c r="E43" s="2" t="str">
        <f t="shared" si="4"/>
        <v/>
      </c>
      <c r="F43" s="36"/>
      <c r="G43" s="2" t="str">
        <f t="shared" si="5"/>
        <v/>
      </c>
      <c r="H43" s="36"/>
      <c r="I43" s="2" t="str">
        <f t="shared" si="6"/>
        <v/>
      </c>
      <c r="J43" s="73" t="str">
        <f t="shared" si="2"/>
        <v/>
      </c>
      <c r="K43" s="76" t="str">
        <f t="shared" si="3"/>
        <v/>
      </c>
      <c r="L43" s="13"/>
      <c r="M43" s="107"/>
      <c r="N43" s="107"/>
      <c r="O43" s="107"/>
      <c r="P43" s="107"/>
      <c r="Q43" s="107"/>
    </row>
    <row r="44" spans="1:17" ht="15" customHeight="1" x14ac:dyDescent="0.25">
      <c r="A44" s="89" t="s">
        <v>85</v>
      </c>
      <c r="B44" s="87"/>
      <c r="C44" s="78"/>
      <c r="D44" s="88"/>
      <c r="E44" s="78"/>
      <c r="F44" s="88"/>
      <c r="G44" s="78"/>
      <c r="H44" s="88"/>
      <c r="I44" s="78"/>
      <c r="J44" s="79"/>
      <c r="K44" s="80"/>
      <c r="L44" s="13"/>
      <c r="M44" s="107"/>
      <c r="N44" s="107"/>
      <c r="O44" s="107"/>
      <c r="P44" s="107"/>
      <c r="Q44" s="107"/>
    </row>
    <row r="45" spans="1:17" ht="15" customHeight="1" x14ac:dyDescent="0.25">
      <c r="A45" s="90" t="str">
        <f>IF(OR(A41 = "( - select group -)", A42 = "( - select group -)"), "", CONCATENATE(A41, " vs ", A42))</f>
        <v>White vs Black</v>
      </c>
      <c r="B45" s="81"/>
      <c r="C45" s="91" t="str">
        <f>IFERROR((C42-C41)*100, "")</f>
        <v/>
      </c>
      <c r="D45" s="82"/>
      <c r="E45" s="91" t="str">
        <f>IFERROR((E42-E41)*100, "")</f>
        <v/>
      </c>
      <c r="F45" s="82"/>
      <c r="G45" s="91" t="str">
        <f>IFERROR((G42-G41)*100, "")</f>
        <v/>
      </c>
      <c r="H45" s="82"/>
      <c r="I45" s="91" t="str">
        <f>IFERROR((I42-I41)*100, "")</f>
        <v/>
      </c>
      <c r="J45" s="85"/>
      <c r="K45" s="86"/>
      <c r="L45" s="13"/>
      <c r="M45" s="107"/>
      <c r="N45" s="107"/>
      <c r="O45" s="107"/>
      <c r="P45" s="107"/>
      <c r="Q45" s="107"/>
    </row>
    <row r="46" spans="1:17" ht="15" customHeight="1" x14ac:dyDescent="0.25">
      <c r="A46" s="90" t="str">
        <f>IF(OR(A41 = "( - select group -)", A43 = "( - select group -)"), "", CONCATENATE(A41, " vs ", A43))</f>
        <v>White vs Hispanic</v>
      </c>
      <c r="B46" s="81"/>
      <c r="C46" s="91" t="str">
        <f>IFERROR((C43-C41)*100, "")</f>
        <v/>
      </c>
      <c r="D46" s="82"/>
      <c r="E46" s="91" t="str">
        <f>IFERROR((E43-E41)*100, "")</f>
        <v/>
      </c>
      <c r="F46" s="82"/>
      <c r="G46" s="91" t="str">
        <f>IFERROR((G43-G41)*100, "")</f>
        <v/>
      </c>
      <c r="H46" s="82"/>
      <c r="I46" s="91" t="str">
        <f>IFERROR((I43-I41)*100, "")</f>
        <v/>
      </c>
      <c r="J46" s="85"/>
      <c r="K46" s="86"/>
      <c r="L46" s="13"/>
      <c r="M46" s="107"/>
      <c r="N46" s="107"/>
      <c r="O46" s="107"/>
      <c r="P46" s="107"/>
      <c r="Q46" s="107"/>
    </row>
    <row r="47" spans="1:17" ht="15" customHeight="1" x14ac:dyDescent="0.25">
      <c r="A47" s="90" t="str">
        <f>IF(OR(A42 = "( - select group -)", A43 = "( - select group -)"), "", CONCATENATE(A42, " vs ", A43))</f>
        <v>Black vs Hispanic</v>
      </c>
      <c r="B47" s="81"/>
      <c r="C47" s="91" t="str">
        <f>IFERROR((C43-C42)*100, "")</f>
        <v/>
      </c>
      <c r="D47" s="82"/>
      <c r="E47" s="91" t="str">
        <f>IFERROR((E43-E42)*100, "")</f>
        <v/>
      </c>
      <c r="F47" s="82"/>
      <c r="G47" s="91" t="str">
        <f>IFERROR((G43-G42)*100, "")</f>
        <v/>
      </c>
      <c r="H47" s="82"/>
      <c r="I47" s="91" t="str">
        <f>IFERROR((I43-I42)*100, "")</f>
        <v/>
      </c>
      <c r="J47" s="85"/>
      <c r="K47" s="86"/>
      <c r="L47" s="13"/>
      <c r="M47" s="107"/>
      <c r="N47" s="107"/>
      <c r="O47" s="107"/>
      <c r="P47" s="107"/>
      <c r="Q47" s="107"/>
    </row>
    <row r="48" spans="1:17" x14ac:dyDescent="0.25">
      <c r="A48" s="23" t="s">
        <v>13</v>
      </c>
      <c r="B48" s="94"/>
      <c r="C48" s="1"/>
      <c r="D48" s="98"/>
      <c r="E48" s="1"/>
      <c r="F48" s="98"/>
      <c r="G48" s="1"/>
      <c r="H48" s="98"/>
      <c r="I48" s="1"/>
      <c r="J48" s="11"/>
      <c r="K48" s="12"/>
      <c r="L48" s="13"/>
      <c r="M48" s="14"/>
      <c r="N48" s="14"/>
      <c r="O48" s="14"/>
      <c r="P48" s="14"/>
      <c r="Q48" s="14"/>
    </row>
    <row r="49" spans="1:17" ht="15" customHeight="1" x14ac:dyDescent="0.25">
      <c r="A49" s="24" t="s">
        <v>14</v>
      </c>
      <c r="B49" s="33"/>
      <c r="C49" s="2" t="str">
        <f>IF(OR(ISERROR(B49/B23), ISBLANK(B49)), "", B49/B23)</f>
        <v/>
      </c>
      <c r="D49" s="36"/>
      <c r="E49" s="2" t="str">
        <f>IF(OR(ISERROR(D49/D23), ISBLANK(D49)), "", D49/D23)</f>
        <v/>
      </c>
      <c r="F49" s="36"/>
      <c r="G49" s="2" t="str">
        <f>IF(OR(ISERROR(F49/F23), ISBLANK(F49)), "", F49/F23)</f>
        <v/>
      </c>
      <c r="H49" s="36"/>
      <c r="I49" s="2" t="str">
        <f>IF(OR(ISERROR(H49/H23), ISBLANK(H49)), "", H49/H23)</f>
        <v/>
      </c>
      <c r="J49" s="73" t="str">
        <f t="shared" ref="J49:J50" si="7">IFERROR((I49-G49)*100,"")</f>
        <v/>
      </c>
      <c r="K49" s="76" t="str">
        <f t="shared" ref="K49:K50" si="8">IFERROR((I49-C49)*100,"")</f>
        <v/>
      </c>
      <c r="L49" s="13"/>
      <c r="M49" s="13"/>
      <c r="N49" s="13"/>
      <c r="O49" s="13"/>
      <c r="P49" s="13"/>
      <c r="Q49" s="13"/>
    </row>
    <row r="50" spans="1:17" ht="15" customHeight="1" x14ac:dyDescent="0.25">
      <c r="A50" s="24" t="s">
        <v>15</v>
      </c>
      <c r="B50" s="33"/>
      <c r="C50" s="2" t="str">
        <f>IF(OR(ISERROR(B50/B24), ISBLANK(B50)), "", B50/B24)</f>
        <v/>
      </c>
      <c r="D50" s="36"/>
      <c r="E50" s="2" t="str">
        <f>IF(OR(ISERROR(D50/D24), ISBLANK(D50)), "", D50/D24)</f>
        <v/>
      </c>
      <c r="F50" s="36"/>
      <c r="G50" s="2" t="str">
        <f>IF(OR(ISERROR(F50/F24), ISBLANK(F50)), "", F50/F24)</f>
        <v/>
      </c>
      <c r="H50" s="36"/>
      <c r="I50" s="2" t="str">
        <f>IF(OR(ISERROR(H50/H24), ISBLANK(H50)), "", H50/H24)</f>
        <v/>
      </c>
      <c r="J50" s="73" t="str">
        <f t="shared" si="7"/>
        <v/>
      </c>
      <c r="K50" s="76" t="str">
        <f t="shared" si="8"/>
        <v/>
      </c>
      <c r="L50" s="13"/>
      <c r="M50" s="13"/>
      <c r="N50" s="13"/>
      <c r="O50" s="13"/>
      <c r="P50" s="13"/>
      <c r="Q50" s="13"/>
    </row>
    <row r="51" spans="1:17" ht="15" customHeight="1" x14ac:dyDescent="0.25">
      <c r="A51" s="68" t="s">
        <v>85</v>
      </c>
      <c r="B51" s="69"/>
      <c r="C51" s="71" t="str">
        <f>IFERROR((C50-C49)*100, "")</f>
        <v/>
      </c>
      <c r="D51" s="70"/>
      <c r="E51" s="71" t="str">
        <f>IFERROR((E50-E49)*100, "")</f>
        <v/>
      </c>
      <c r="F51" s="70"/>
      <c r="G51" s="71" t="str">
        <f>IFERROR((G50-G49)*100, "")</f>
        <v/>
      </c>
      <c r="H51" s="70"/>
      <c r="I51" s="71" t="str">
        <f>IFERROR((I50-I49)*100, "")</f>
        <v/>
      </c>
      <c r="J51" s="83"/>
      <c r="K51" s="84"/>
      <c r="L51" s="13"/>
      <c r="M51" s="13"/>
      <c r="N51" s="13"/>
      <c r="O51" s="13"/>
      <c r="P51" s="13"/>
      <c r="Q51" s="13"/>
    </row>
    <row r="52" spans="1:17" x14ac:dyDescent="0.25">
      <c r="A52" s="23" t="s">
        <v>59</v>
      </c>
      <c r="B52" s="94"/>
      <c r="C52" s="1"/>
      <c r="D52" s="98"/>
      <c r="E52" s="1"/>
      <c r="F52" s="98"/>
      <c r="G52" s="1"/>
      <c r="H52" s="98"/>
      <c r="I52" s="1"/>
      <c r="J52" s="11"/>
      <c r="K52" s="12"/>
      <c r="L52" s="13"/>
      <c r="M52" s="13"/>
      <c r="N52" s="13"/>
      <c r="O52" s="13"/>
      <c r="P52" s="13"/>
      <c r="Q52" s="13"/>
    </row>
    <row r="53" spans="1:17" x14ac:dyDescent="0.25">
      <c r="A53" s="24" t="s">
        <v>60</v>
      </c>
      <c r="B53" s="33"/>
      <c r="C53" s="2" t="str">
        <f>IF(OR(ISERROR(B53/B26), ISBLANK(B53)), "", B53/B26)</f>
        <v/>
      </c>
      <c r="D53" s="36"/>
      <c r="E53" s="2" t="str">
        <f>IF(OR(ISERROR(D53/D26), ISBLANK(D53)), "", D53/D26)</f>
        <v/>
      </c>
      <c r="F53" s="36"/>
      <c r="G53" s="2" t="str">
        <f>IF(OR(ISERROR(F53/F26), ISBLANK(F53)), "", F53/F26)</f>
        <v/>
      </c>
      <c r="H53" s="36"/>
      <c r="I53" s="2" t="str">
        <f>IF(OR(ISERROR(H53/H26), ISBLANK(H53)), "", H53/H26)</f>
        <v/>
      </c>
      <c r="J53" s="73" t="str">
        <f>IFERROR((I53-G53)*100,"")</f>
        <v/>
      </c>
      <c r="K53" s="76" t="str">
        <f t="shared" ref="K53:K54" si="9">IFERROR((I53-C53)*100,"")</f>
        <v/>
      </c>
      <c r="L53" s="13"/>
      <c r="M53" s="77"/>
      <c r="N53" s="77"/>
      <c r="O53" s="77"/>
      <c r="P53" s="77"/>
      <c r="Q53" s="77"/>
    </row>
    <row r="54" spans="1:17" x14ac:dyDescent="0.25">
      <c r="A54" s="27" t="s">
        <v>61</v>
      </c>
      <c r="B54" s="34"/>
      <c r="C54" s="3" t="str">
        <f>IF(OR(ISERROR(B54/B27), ISBLANK(B54)), "", B54/B27)</f>
        <v/>
      </c>
      <c r="D54" s="37"/>
      <c r="E54" s="3" t="str">
        <f>IF(OR(ISERROR(D54/D27), ISBLANK(D54)), "", D54/D27)</f>
        <v/>
      </c>
      <c r="F54" s="37"/>
      <c r="G54" s="3" t="str">
        <f>IF(OR(ISERROR(F54/F27), ISBLANK(F54)), "", F54/F27)</f>
        <v/>
      </c>
      <c r="H54" s="37"/>
      <c r="I54" s="3" t="str">
        <f>IF(OR(ISERROR(H54/H27), ISBLANK(H54)), "", H54/H27)</f>
        <v/>
      </c>
      <c r="J54" s="92" t="str">
        <f>IFERROR((I54-G54)*100,"")</f>
        <v/>
      </c>
      <c r="K54" s="93" t="str">
        <f t="shared" si="9"/>
        <v/>
      </c>
      <c r="L54" s="13"/>
      <c r="M54" s="13"/>
      <c r="N54" s="13"/>
      <c r="O54" s="13"/>
      <c r="P54" s="13"/>
      <c r="Q54" s="13"/>
    </row>
    <row r="55" spans="1:17" x14ac:dyDescent="0.25">
      <c r="A55" s="68" t="s">
        <v>85</v>
      </c>
      <c r="B55" s="69"/>
      <c r="C55" s="71" t="str">
        <f>IFERROR((C54-C53)*100, "")</f>
        <v/>
      </c>
      <c r="D55" s="70"/>
      <c r="E55" s="71" t="str">
        <f>IFERROR((E54-E53)*100, "")</f>
        <v/>
      </c>
      <c r="F55" s="70"/>
      <c r="G55" s="71" t="str">
        <f>IFERROR((G54-G53)*100, "")</f>
        <v/>
      </c>
      <c r="H55" s="70"/>
      <c r="I55" s="71" t="str">
        <f>IFERROR((I54-I53)*100, "")</f>
        <v/>
      </c>
      <c r="J55" s="83"/>
      <c r="K55" s="84"/>
      <c r="L55" s="13"/>
      <c r="M55" s="13"/>
      <c r="N55" s="13"/>
      <c r="O55" s="13"/>
      <c r="P55" s="13"/>
      <c r="Q55" s="13"/>
    </row>
    <row r="56" spans="1:17" x14ac:dyDescent="0.25">
      <c r="A56" s="23" t="s">
        <v>62</v>
      </c>
      <c r="B56" s="94"/>
      <c r="C56" s="1"/>
      <c r="D56" s="98"/>
      <c r="E56" s="1"/>
      <c r="F56" s="98"/>
      <c r="G56" s="1"/>
      <c r="H56" s="98"/>
      <c r="I56" s="1"/>
      <c r="J56" s="11"/>
      <c r="K56" s="12"/>
      <c r="L56" s="13"/>
      <c r="M56" s="13"/>
      <c r="N56" s="13"/>
      <c r="O56" s="13"/>
      <c r="P56" s="13"/>
      <c r="Q56" s="13"/>
    </row>
    <row r="57" spans="1:17" x14ac:dyDescent="0.25">
      <c r="A57" s="24" t="s">
        <v>63</v>
      </c>
      <c r="B57" s="33"/>
      <c r="C57" s="2" t="str">
        <f>IF(OR(ISERROR(B57/B29), ISBLANK(B57)), "", B57/B29)</f>
        <v/>
      </c>
      <c r="D57" s="36"/>
      <c r="E57" s="2" t="str">
        <f>IF(OR(ISERROR(D57/D29), ISBLANK(D57)), "", D57/D29)</f>
        <v/>
      </c>
      <c r="F57" s="36"/>
      <c r="G57" s="2" t="str">
        <f>IF(OR(ISERROR(F57/F29), ISBLANK(F57)), "", F57/F29)</f>
        <v/>
      </c>
      <c r="H57" s="36"/>
      <c r="I57" s="2" t="str">
        <f>IF(OR(ISERROR(H57/H29), ISBLANK(H57)), "", H57/H29)</f>
        <v/>
      </c>
      <c r="J57" s="73" t="str">
        <f t="shared" ref="J57:J58" si="10">IFERROR((I57-G57)*100,"")</f>
        <v/>
      </c>
      <c r="K57" s="76" t="str">
        <f t="shared" ref="K57:K58" si="11">IFERROR((I57-C57)*100,"")</f>
        <v/>
      </c>
      <c r="L57" s="13"/>
      <c r="M57" s="13"/>
      <c r="N57" s="13"/>
      <c r="O57" s="13"/>
      <c r="P57" s="13"/>
      <c r="Q57" s="13"/>
    </row>
    <row r="58" spans="1:17" x14ac:dyDescent="0.25">
      <c r="A58" s="27" t="s">
        <v>64</v>
      </c>
      <c r="B58" s="34"/>
      <c r="C58" s="3" t="str">
        <f>IF(OR(ISERROR(B58/B30), ISBLANK(B58)), "", B58/B30)</f>
        <v/>
      </c>
      <c r="D58" s="37"/>
      <c r="E58" s="3" t="str">
        <f>IF(OR(ISERROR(D58/D30), ISBLANK(D58)), "", D58/D30)</f>
        <v/>
      </c>
      <c r="F58" s="37"/>
      <c r="G58" s="3" t="str">
        <f>IF(OR(ISERROR(F58/F30), ISBLANK(F58)), "", F58/F30)</f>
        <v/>
      </c>
      <c r="H58" s="37"/>
      <c r="I58" s="3" t="str">
        <f>IF(OR(ISERROR(H58/H30), ISBLANK(H58)), "", H58/H30)</f>
        <v/>
      </c>
      <c r="J58" s="92" t="str">
        <f t="shared" si="10"/>
        <v/>
      </c>
      <c r="K58" s="93" t="str">
        <f t="shared" si="11"/>
        <v/>
      </c>
      <c r="L58" s="13"/>
      <c r="M58" s="13"/>
      <c r="N58" s="13"/>
      <c r="O58" s="13"/>
      <c r="P58" s="13"/>
      <c r="Q58" s="13"/>
    </row>
    <row r="59" spans="1:17" x14ac:dyDescent="0.25">
      <c r="A59" s="68" t="s">
        <v>85</v>
      </c>
      <c r="B59" s="69"/>
      <c r="C59" s="71" t="str">
        <f>IFERROR((C58-C57)*100, "")</f>
        <v/>
      </c>
      <c r="D59" s="70"/>
      <c r="E59" s="71" t="str">
        <f>IFERROR((E58-E57)*100, "")</f>
        <v/>
      </c>
      <c r="F59" s="70"/>
      <c r="G59" s="71" t="str">
        <f>IFERROR((G58-G57)*100, "")</f>
        <v/>
      </c>
      <c r="H59" s="70"/>
      <c r="I59" s="71" t="str">
        <f>IFERROR((I58-I57)*100, "")</f>
        <v/>
      </c>
      <c r="J59" s="83"/>
      <c r="K59" s="84"/>
      <c r="L59" s="13"/>
      <c r="M59" s="13"/>
      <c r="N59" s="13"/>
      <c r="O59" s="13"/>
      <c r="P59" s="13"/>
      <c r="Q59" s="13"/>
    </row>
    <row r="60" spans="1:17" x14ac:dyDescent="0.25">
      <c r="A60" s="23" t="s">
        <v>65</v>
      </c>
      <c r="B60" s="94"/>
      <c r="C60" s="1"/>
      <c r="D60" s="98"/>
      <c r="E60" s="1"/>
      <c r="F60" s="98"/>
      <c r="G60" s="1"/>
      <c r="H60" s="98"/>
      <c r="I60" s="1"/>
      <c r="J60" s="11"/>
      <c r="K60" s="12"/>
      <c r="L60" s="13"/>
      <c r="M60" s="13"/>
      <c r="N60" s="13"/>
      <c r="O60" s="13"/>
      <c r="P60" s="13"/>
      <c r="Q60" s="13"/>
    </row>
    <row r="61" spans="1:17" x14ac:dyDescent="0.25">
      <c r="A61" s="24" t="str">
        <f>A$32</f>
        <v>full-time</v>
      </c>
      <c r="B61" s="33"/>
      <c r="C61" s="2" t="str">
        <f>IF(OR(ISERROR(B61/B32), ISBLANK(B61)), "", B61/B32)</f>
        <v/>
      </c>
      <c r="D61" s="36"/>
      <c r="E61" s="2" t="str">
        <f>IF(OR(ISERROR(D61/D32), ISBLANK(D61)), "", D61/D32)</f>
        <v/>
      </c>
      <c r="F61" s="36"/>
      <c r="G61" s="2" t="str">
        <f>IF(OR(ISERROR(F61/F32), ISBLANK(F61)), "", F61/F32)</f>
        <v/>
      </c>
      <c r="H61" s="36"/>
      <c r="I61" s="2" t="str">
        <f>IF(OR(ISERROR(H61/H32), ISBLANK(H61)), "", H61/H32)</f>
        <v/>
      </c>
      <c r="J61" s="73" t="str">
        <f t="shared" ref="J61:J62" si="12">IFERROR((I61-G61)*100,"")</f>
        <v/>
      </c>
      <c r="K61" s="76" t="str">
        <f t="shared" ref="K61:K62" si="13">IFERROR((I61-C61)*100,"")</f>
        <v/>
      </c>
      <c r="L61" s="13"/>
      <c r="M61" s="13"/>
      <c r="N61" s="13"/>
      <c r="O61" s="13"/>
      <c r="P61" s="13"/>
      <c r="Q61" s="13"/>
    </row>
    <row r="62" spans="1:17" x14ac:dyDescent="0.25">
      <c r="A62" s="27" t="str">
        <f>A$33</f>
        <v>Not full-time</v>
      </c>
      <c r="B62" s="34"/>
      <c r="C62" s="3" t="str">
        <f>IF(OR(ISERROR(B62/B33), ISBLANK(B62)), "", B62/B33)</f>
        <v/>
      </c>
      <c r="D62" s="37"/>
      <c r="E62" s="3" t="str">
        <f>IF(OR(ISERROR(D62/D33), ISBLANK(D62)), "", D62/D33)</f>
        <v/>
      </c>
      <c r="F62" s="37"/>
      <c r="G62" s="3" t="str">
        <f>IF(OR(ISERROR(F62/F33), ISBLANK(F62)), "", F62/F33)</f>
        <v/>
      </c>
      <c r="H62" s="37"/>
      <c r="I62" s="3" t="str">
        <f>IF(OR(ISERROR(H62/H33), ISBLANK(H62)), "", H62/H33)</f>
        <v/>
      </c>
      <c r="J62" s="92" t="str">
        <f t="shared" si="12"/>
        <v/>
      </c>
      <c r="K62" s="93" t="str">
        <f t="shared" si="13"/>
        <v/>
      </c>
      <c r="L62" s="13"/>
      <c r="M62" s="58"/>
      <c r="N62" s="13"/>
      <c r="O62" s="13"/>
      <c r="P62" s="13"/>
      <c r="Q62" s="13"/>
    </row>
    <row r="63" spans="1:17" x14ac:dyDescent="0.25">
      <c r="A63" s="68" t="s">
        <v>85</v>
      </c>
      <c r="B63" s="69"/>
      <c r="C63" s="71" t="str">
        <f>IFERROR((C62-C61)*100, "")</f>
        <v/>
      </c>
      <c r="D63" s="70"/>
      <c r="E63" s="71" t="str">
        <f>IFERROR((E62-E61)*100, "")</f>
        <v/>
      </c>
      <c r="F63" s="70"/>
      <c r="G63" s="71" t="str">
        <f>IFERROR((G62-G61)*100, "")</f>
        <v/>
      </c>
      <c r="H63" s="70"/>
      <c r="I63" s="71" t="str">
        <f>IFERROR((I62-I61)*100, "")</f>
        <v/>
      </c>
      <c r="J63" s="83"/>
      <c r="K63" s="84"/>
      <c r="L63" s="13"/>
      <c r="M63" s="59"/>
      <c r="N63" s="59"/>
      <c r="O63" s="59"/>
      <c r="P63" s="59"/>
      <c r="Q63" s="59"/>
    </row>
  </sheetData>
  <sheetProtection algorithmName="SHA-512" hashValue="TK4iAyle1Bp44ndhR4LjDJW2UuQUrviJPY3J2bPapvVvkAR2geAYfSr36RSBS/Gdt+EddCc8e851jZybx1AjmQ==" saltValue="w0WdlKdZ8oDTo/kAcVlDMQ==" spinCount="100000" sheet="1" objects="1" scenarios="1"/>
  <mergeCells count="20">
    <mergeCell ref="M40:Q41"/>
    <mergeCell ref="M43:Q47"/>
    <mergeCell ref="M34:Q37"/>
    <mergeCell ref="M15:Q18"/>
    <mergeCell ref="M11:Q11"/>
    <mergeCell ref="M12:Q12"/>
    <mergeCell ref="M13:Q14"/>
    <mergeCell ref="M20:Q20"/>
    <mergeCell ref="M22:Q25"/>
    <mergeCell ref="M26:Q31"/>
    <mergeCell ref="B2:I4"/>
    <mergeCell ref="B6:I6"/>
    <mergeCell ref="B7:I7"/>
    <mergeCell ref="A9:K9"/>
    <mergeCell ref="B11:C11"/>
    <mergeCell ref="D11:E11"/>
    <mergeCell ref="F11:G11"/>
    <mergeCell ref="H11:I11"/>
    <mergeCell ref="J11:J12"/>
    <mergeCell ref="K11:K12"/>
  </mergeCells>
  <conditionalFormatting sqref="C35 E35 G35 I35 C37:C38 E37:E38 G37:G38 I37:I38 I41:I43 G41:G43 E41:E43 E49:E50 G49:G50 I49:I50 E53:E54 G53:G54 I53:I54 E57:E58 G57:G58 I57:I58 E61:E62 G61:G62 I61:I62 C41:C43 C49:C50 C53:C54 C57:C58 C61:C62">
    <cfRule type="cellIs" dxfId="1" priority="1" operator="greaterThan">
      <formula>1</formula>
    </cfRule>
  </conditionalFormatting>
  <pageMargins left="0.7" right="0.7" top="0.5" bottom="0.5" header="0.3" footer="0.3"/>
  <pageSetup scale="58" orientation="landscape" horizontalDpi="4294967292" verticalDpi="4294967292"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64"/>
  <sheetViews>
    <sheetView zoomScaleNormal="100" zoomScalePageLayoutView="110" workbookViewId="0">
      <selection activeCell="B15" sqref="B15"/>
    </sheetView>
  </sheetViews>
  <sheetFormatPr defaultColWidth="8.85546875" defaultRowHeight="15" x14ac:dyDescent="0.25"/>
  <cols>
    <col min="1" max="1" width="35.7109375" style="15" customWidth="1"/>
    <col min="2" max="9" width="8.85546875" style="15"/>
    <col min="10" max="11" width="12.7109375" style="15" customWidth="1"/>
    <col min="12" max="12" width="6.85546875" style="15" customWidth="1"/>
    <col min="13" max="16384" width="8.85546875" style="15"/>
  </cols>
  <sheetData>
    <row r="1" spans="1:17" x14ac:dyDescent="0.25">
      <c r="A1" s="13"/>
      <c r="B1" s="14"/>
      <c r="C1" s="13"/>
      <c r="D1" s="13"/>
      <c r="E1" s="13"/>
      <c r="F1" s="13"/>
      <c r="G1" s="13"/>
      <c r="H1" s="13"/>
      <c r="I1" s="13"/>
      <c r="J1" s="13"/>
      <c r="K1" s="13"/>
      <c r="L1" s="13"/>
      <c r="M1" s="13"/>
      <c r="N1" s="13"/>
      <c r="O1" s="13"/>
      <c r="P1" s="13"/>
      <c r="Q1" s="13"/>
    </row>
    <row r="2" spans="1:17" ht="15" customHeight="1" x14ac:dyDescent="0.25">
      <c r="A2" s="13"/>
      <c r="B2" s="108" t="s">
        <v>103</v>
      </c>
      <c r="C2" s="109"/>
      <c r="D2" s="109"/>
      <c r="E2" s="109"/>
      <c r="F2" s="109"/>
      <c r="G2" s="109"/>
      <c r="H2" s="109"/>
      <c r="I2" s="110"/>
      <c r="J2" s="13"/>
      <c r="K2" s="13"/>
      <c r="L2" s="13"/>
      <c r="M2" s="13"/>
      <c r="N2" s="13"/>
      <c r="O2" s="13"/>
      <c r="P2" s="13"/>
      <c r="Q2" s="13"/>
    </row>
    <row r="3" spans="1:17" ht="15" customHeight="1" x14ac:dyDescent="0.25">
      <c r="A3" s="13"/>
      <c r="B3" s="111"/>
      <c r="C3" s="112"/>
      <c r="D3" s="112"/>
      <c r="E3" s="112"/>
      <c r="F3" s="112"/>
      <c r="G3" s="112"/>
      <c r="H3" s="112"/>
      <c r="I3" s="113"/>
      <c r="J3" s="13"/>
      <c r="K3" s="13"/>
      <c r="L3" s="13"/>
      <c r="M3" s="13"/>
      <c r="N3" s="13"/>
      <c r="O3" s="13"/>
      <c r="P3" s="13"/>
      <c r="Q3" s="13"/>
    </row>
    <row r="4" spans="1:17" ht="15" customHeight="1" x14ac:dyDescent="0.25">
      <c r="A4" s="13"/>
      <c r="B4" s="114"/>
      <c r="C4" s="115"/>
      <c r="D4" s="115"/>
      <c r="E4" s="115"/>
      <c r="F4" s="115"/>
      <c r="G4" s="115"/>
      <c r="H4" s="115"/>
      <c r="I4" s="116"/>
      <c r="J4" s="13"/>
      <c r="K4" s="13"/>
      <c r="L4" s="13"/>
      <c r="M4" s="13"/>
      <c r="N4" s="13"/>
      <c r="O4" s="13"/>
      <c r="P4" s="13"/>
      <c r="Q4" s="13"/>
    </row>
    <row r="5" spans="1:17" x14ac:dyDescent="0.25">
      <c r="A5" s="13"/>
      <c r="B5" s="14"/>
      <c r="C5" s="13"/>
      <c r="D5" s="13"/>
      <c r="E5" s="13"/>
      <c r="F5" s="13"/>
      <c r="G5" s="13"/>
      <c r="H5" s="13"/>
      <c r="I5" s="13"/>
      <c r="J5" s="13"/>
      <c r="K5" s="13"/>
      <c r="L5" s="13"/>
      <c r="M5" s="13"/>
      <c r="N5" s="13"/>
      <c r="O5" s="13"/>
      <c r="P5" s="13"/>
      <c r="Q5" s="13"/>
    </row>
    <row r="6" spans="1:17" x14ac:dyDescent="0.25">
      <c r="A6" s="50" t="s">
        <v>2</v>
      </c>
      <c r="B6" s="125" t="str">
        <f>IF(ISBLANK('Intro (START HERE)'!B18), "", 'Intro (START HERE)'!B18)</f>
        <v>Danville Area Community College</v>
      </c>
      <c r="C6" s="126"/>
      <c r="D6" s="126"/>
      <c r="E6" s="126"/>
      <c r="F6" s="126"/>
      <c r="G6" s="126"/>
      <c r="H6" s="126"/>
      <c r="I6" s="127"/>
      <c r="J6" s="13"/>
      <c r="K6" s="13"/>
      <c r="L6" s="13"/>
      <c r="M6" s="13"/>
      <c r="N6" s="13"/>
      <c r="O6" s="13"/>
      <c r="P6" s="13"/>
      <c r="Q6" s="13"/>
    </row>
    <row r="7" spans="1:17" x14ac:dyDescent="0.25">
      <c r="A7" s="50" t="s">
        <v>25</v>
      </c>
      <c r="B7" s="125" t="str">
        <f>'Intro (START HERE)'!B27</f>
        <v>All Students New to Institution</v>
      </c>
      <c r="C7" s="126"/>
      <c r="D7" s="126"/>
      <c r="E7" s="126"/>
      <c r="F7" s="126"/>
      <c r="G7" s="126"/>
      <c r="H7" s="126"/>
      <c r="I7" s="127"/>
      <c r="J7" s="13"/>
      <c r="K7" s="13"/>
      <c r="L7" s="13"/>
      <c r="M7" s="13"/>
      <c r="N7" s="13"/>
      <c r="O7" s="13"/>
      <c r="P7" s="13"/>
      <c r="Q7" s="13"/>
    </row>
    <row r="8" spans="1:17" x14ac:dyDescent="0.25">
      <c r="A8" s="50" t="s">
        <v>71</v>
      </c>
      <c r="B8" s="125" t="str">
        <f>'Intro (START HERE)'!B64</f>
        <v>(- select denominator -)</v>
      </c>
      <c r="C8" s="126"/>
      <c r="D8" s="126"/>
      <c r="E8" s="126"/>
      <c r="F8" s="126"/>
      <c r="G8" s="126"/>
      <c r="H8" s="126"/>
      <c r="I8" s="127"/>
      <c r="J8" s="13"/>
      <c r="K8" s="13"/>
      <c r="L8" s="13"/>
      <c r="M8" s="13"/>
      <c r="N8" s="13"/>
      <c r="O8" s="13"/>
      <c r="P8" s="13"/>
      <c r="Q8" s="13"/>
    </row>
    <row r="9" spans="1:17" ht="8.25" customHeight="1" x14ac:dyDescent="0.25">
      <c r="A9" s="48"/>
      <c r="B9" s="51"/>
      <c r="C9" s="52"/>
      <c r="D9" s="52"/>
      <c r="E9" s="52"/>
      <c r="F9" s="52"/>
      <c r="G9" s="13"/>
      <c r="H9" s="13"/>
      <c r="I9" s="13"/>
      <c r="J9" s="13"/>
      <c r="K9" s="13"/>
      <c r="L9" s="13"/>
      <c r="M9" s="13"/>
      <c r="N9" s="13"/>
      <c r="O9" s="13"/>
      <c r="P9" s="13"/>
      <c r="Q9" s="13"/>
    </row>
    <row r="10" spans="1:17" ht="35.25" customHeight="1" x14ac:dyDescent="0.25">
      <c r="A10" s="138" t="s">
        <v>88</v>
      </c>
      <c r="B10" s="129"/>
      <c r="C10" s="129"/>
      <c r="D10" s="129"/>
      <c r="E10" s="129"/>
      <c r="F10" s="129"/>
      <c r="G10" s="129"/>
      <c r="H10" s="129"/>
      <c r="I10" s="129"/>
      <c r="J10" s="129"/>
      <c r="K10" s="130"/>
      <c r="L10" s="13"/>
      <c r="M10" s="13"/>
      <c r="N10" s="13"/>
      <c r="O10" s="13"/>
      <c r="P10" s="13"/>
      <c r="Q10" s="13"/>
    </row>
    <row r="11" spans="1:17" ht="12.75" customHeight="1" x14ac:dyDescent="0.25">
      <c r="A11" s="49"/>
      <c r="B11" s="49"/>
      <c r="C11" s="49"/>
      <c r="D11" s="49"/>
      <c r="E11" s="49"/>
      <c r="F11" s="49"/>
      <c r="G11" s="49"/>
      <c r="H11" s="49"/>
      <c r="I11" s="49"/>
      <c r="J11" s="43"/>
      <c r="K11" s="43"/>
      <c r="L11" s="13"/>
      <c r="M11" s="13"/>
      <c r="N11" s="13"/>
      <c r="O11" s="13"/>
      <c r="P11" s="13"/>
      <c r="Q11" s="13"/>
    </row>
    <row r="12" spans="1:17" x14ac:dyDescent="0.25">
      <c r="A12" s="16" t="s">
        <v>7</v>
      </c>
      <c r="B12" s="132" t="s">
        <v>72</v>
      </c>
      <c r="C12" s="132"/>
      <c r="D12" s="132" t="s">
        <v>41</v>
      </c>
      <c r="E12" s="132"/>
      <c r="F12" s="132" t="s">
        <v>42</v>
      </c>
      <c r="G12" s="132"/>
      <c r="H12" s="132" t="s">
        <v>43</v>
      </c>
      <c r="I12" s="132"/>
      <c r="J12" s="133" t="s">
        <v>83</v>
      </c>
      <c r="K12" s="135" t="s">
        <v>84</v>
      </c>
      <c r="L12" s="13"/>
      <c r="M12" s="137" t="s">
        <v>30</v>
      </c>
      <c r="N12" s="137"/>
      <c r="O12" s="137"/>
      <c r="P12" s="137"/>
      <c r="Q12" s="137"/>
    </row>
    <row r="13" spans="1:17" x14ac:dyDescent="0.25">
      <c r="A13" s="53"/>
      <c r="B13" s="54" t="s">
        <v>0</v>
      </c>
      <c r="C13" s="54" t="s">
        <v>1</v>
      </c>
      <c r="D13" s="54" t="s">
        <v>0</v>
      </c>
      <c r="E13" s="54" t="s">
        <v>1</v>
      </c>
      <c r="F13" s="54" t="s">
        <v>0</v>
      </c>
      <c r="G13" s="54" t="s">
        <v>1</v>
      </c>
      <c r="H13" s="54" t="s">
        <v>0</v>
      </c>
      <c r="I13" s="54" t="s">
        <v>1</v>
      </c>
      <c r="J13" s="134"/>
      <c r="K13" s="136"/>
      <c r="L13" s="13"/>
      <c r="M13" s="131" t="s">
        <v>31</v>
      </c>
      <c r="N13" s="131"/>
      <c r="O13" s="131"/>
      <c r="P13" s="131"/>
      <c r="Q13" s="131"/>
    </row>
    <row r="14" spans="1:17" x14ac:dyDescent="0.25">
      <c r="A14" s="17" t="s">
        <v>33</v>
      </c>
      <c r="B14" s="10"/>
      <c r="C14" s="10"/>
      <c r="D14" s="10"/>
      <c r="E14" s="10"/>
      <c r="F14" s="102"/>
      <c r="G14" s="10"/>
      <c r="H14" s="102"/>
      <c r="I14" s="10"/>
      <c r="J14" s="18"/>
      <c r="K14" s="19"/>
      <c r="L14" s="13"/>
      <c r="M14" s="107" t="s">
        <v>32</v>
      </c>
      <c r="N14" s="107"/>
      <c r="O14" s="107"/>
      <c r="P14" s="107"/>
      <c r="Q14" s="107"/>
    </row>
    <row r="15" spans="1:17" x14ac:dyDescent="0.25">
      <c r="A15" s="20" t="s">
        <v>8</v>
      </c>
      <c r="B15" s="32"/>
      <c r="C15" s="8"/>
      <c r="D15" s="35"/>
      <c r="E15" s="8"/>
      <c r="F15" s="35"/>
      <c r="G15" s="8"/>
      <c r="H15" s="35"/>
      <c r="I15" s="8"/>
      <c r="J15" s="21"/>
      <c r="K15" s="22"/>
      <c r="L15" s="13"/>
      <c r="M15" s="107"/>
      <c r="N15" s="107"/>
      <c r="O15" s="107"/>
      <c r="P15" s="107"/>
      <c r="Q15" s="107"/>
    </row>
    <row r="16" spans="1:17" x14ac:dyDescent="0.25">
      <c r="A16" s="23" t="s">
        <v>9</v>
      </c>
      <c r="B16" s="94"/>
      <c r="C16" s="1"/>
      <c r="D16" s="98"/>
      <c r="E16" s="1"/>
      <c r="F16" s="98"/>
      <c r="G16" s="1"/>
      <c r="H16" s="98"/>
      <c r="I16" s="1"/>
      <c r="J16" s="11"/>
      <c r="K16" s="12"/>
      <c r="L16" s="13"/>
      <c r="M16" s="107" t="s">
        <v>91</v>
      </c>
      <c r="N16" s="107"/>
      <c r="O16" s="107"/>
      <c r="P16" s="107"/>
      <c r="Q16" s="107"/>
    </row>
    <row r="17" spans="1:17" x14ac:dyDescent="0.25">
      <c r="A17" s="24" t="s">
        <v>10</v>
      </c>
      <c r="B17" s="33"/>
      <c r="C17" s="7"/>
      <c r="D17" s="36"/>
      <c r="E17" s="7"/>
      <c r="F17" s="36"/>
      <c r="G17" s="7"/>
      <c r="H17" s="36"/>
      <c r="I17" s="7"/>
      <c r="J17" s="25"/>
      <c r="K17" s="26"/>
      <c r="L17" s="13"/>
      <c r="M17" s="107"/>
      <c r="N17" s="107"/>
      <c r="O17" s="107"/>
      <c r="P17" s="107"/>
      <c r="Q17" s="107"/>
    </row>
    <row r="18" spans="1:17" x14ac:dyDescent="0.25">
      <c r="A18" s="27" t="s">
        <v>11</v>
      </c>
      <c r="B18" s="34"/>
      <c r="C18" s="6"/>
      <c r="D18" s="37"/>
      <c r="E18" s="6"/>
      <c r="F18" s="37"/>
      <c r="G18" s="6"/>
      <c r="H18" s="37"/>
      <c r="I18" s="6"/>
      <c r="J18" s="28"/>
      <c r="K18" s="29"/>
      <c r="L18" s="13"/>
      <c r="M18" s="107"/>
      <c r="N18" s="107"/>
      <c r="O18" s="107"/>
      <c r="P18" s="107"/>
      <c r="Q18" s="107"/>
    </row>
    <row r="19" spans="1:17" ht="15" customHeight="1" x14ac:dyDescent="0.25">
      <c r="A19" s="30" t="s">
        <v>56</v>
      </c>
      <c r="B19" s="95"/>
      <c r="C19" s="4"/>
      <c r="D19" s="99"/>
      <c r="E19" s="4"/>
      <c r="F19" s="99"/>
      <c r="G19" s="4"/>
      <c r="H19" s="99"/>
      <c r="I19" s="4"/>
      <c r="J19" s="11"/>
      <c r="K19" s="12"/>
      <c r="L19" s="13"/>
      <c r="M19" s="107"/>
      <c r="N19" s="107"/>
      <c r="O19" s="107"/>
      <c r="P19" s="107"/>
      <c r="Q19" s="107"/>
    </row>
    <row r="20" spans="1:17" x14ac:dyDescent="0.25">
      <c r="A20" s="24" t="str">
        <f>'Intro (START HERE)'!B38</f>
        <v>White</v>
      </c>
      <c r="B20" s="33"/>
      <c r="C20" s="7"/>
      <c r="D20" s="36"/>
      <c r="E20" s="7"/>
      <c r="F20" s="36"/>
      <c r="G20" s="7"/>
      <c r="H20" s="36"/>
      <c r="I20" s="7"/>
      <c r="J20" s="25"/>
      <c r="K20" s="26"/>
      <c r="L20" s="13"/>
      <c r="M20" s="13"/>
      <c r="N20" s="13"/>
      <c r="O20" s="13"/>
      <c r="P20" s="13"/>
      <c r="Q20" s="13"/>
    </row>
    <row r="21" spans="1:17" x14ac:dyDescent="0.25">
      <c r="A21" s="24" t="str">
        <f>'Intro (START HERE)'!B39</f>
        <v>Black</v>
      </c>
      <c r="B21" s="33"/>
      <c r="C21" s="7"/>
      <c r="D21" s="36"/>
      <c r="E21" s="7"/>
      <c r="F21" s="36"/>
      <c r="G21" s="7"/>
      <c r="H21" s="36"/>
      <c r="I21" s="7"/>
      <c r="J21" s="25"/>
      <c r="K21" s="26"/>
      <c r="L21" s="13"/>
      <c r="M21" s="137" t="s">
        <v>26</v>
      </c>
      <c r="N21" s="137"/>
      <c r="O21" s="137"/>
      <c r="P21" s="137"/>
      <c r="Q21" s="137"/>
    </row>
    <row r="22" spans="1:17" x14ac:dyDescent="0.25">
      <c r="A22" s="24" t="str">
        <f>'Intro (START HERE)'!B40</f>
        <v>Hispanic</v>
      </c>
      <c r="B22" s="34"/>
      <c r="C22" s="6"/>
      <c r="D22" s="37"/>
      <c r="E22" s="6"/>
      <c r="F22" s="37"/>
      <c r="G22" s="6"/>
      <c r="H22" s="37"/>
      <c r="I22" s="6"/>
      <c r="J22" s="28"/>
      <c r="K22" s="29"/>
      <c r="L22" s="13"/>
      <c r="M22" s="58" t="s">
        <v>25</v>
      </c>
      <c r="N22" s="13"/>
      <c r="O22" s="13"/>
      <c r="P22" s="13"/>
      <c r="Q22" s="13"/>
    </row>
    <row r="23" spans="1:17" ht="15" customHeight="1" x14ac:dyDescent="0.25">
      <c r="A23" s="23" t="s">
        <v>13</v>
      </c>
      <c r="B23" s="94"/>
      <c r="C23" s="1"/>
      <c r="D23" s="98"/>
      <c r="E23" s="1"/>
      <c r="F23" s="98"/>
      <c r="G23" s="1"/>
      <c r="H23" s="98"/>
      <c r="I23" s="1"/>
      <c r="J23" s="11"/>
      <c r="K23" s="12"/>
      <c r="L23" s="13"/>
      <c r="M23" s="107" t="s">
        <v>27</v>
      </c>
      <c r="N23" s="107"/>
      <c r="O23" s="107"/>
      <c r="P23" s="107"/>
      <c r="Q23" s="107"/>
    </row>
    <row r="24" spans="1:17" ht="15" customHeight="1" x14ac:dyDescent="0.25">
      <c r="A24" s="24" t="s">
        <v>14</v>
      </c>
      <c r="B24" s="33"/>
      <c r="C24" s="7"/>
      <c r="D24" s="36"/>
      <c r="E24" s="7"/>
      <c r="F24" s="36"/>
      <c r="G24" s="7"/>
      <c r="H24" s="36"/>
      <c r="I24" s="7"/>
      <c r="J24" s="25"/>
      <c r="K24" s="26"/>
      <c r="L24" s="13"/>
      <c r="M24" s="107"/>
      <c r="N24" s="107"/>
      <c r="O24" s="107"/>
      <c r="P24" s="107"/>
      <c r="Q24" s="107"/>
    </row>
    <row r="25" spans="1:17" ht="15" customHeight="1" x14ac:dyDescent="0.25">
      <c r="A25" s="27" t="s">
        <v>15</v>
      </c>
      <c r="B25" s="33"/>
      <c r="C25" s="7"/>
      <c r="D25" s="36"/>
      <c r="E25" s="7"/>
      <c r="F25" s="36"/>
      <c r="G25" s="7"/>
      <c r="H25" s="36"/>
      <c r="I25" s="7"/>
      <c r="J25" s="25"/>
      <c r="K25" s="26"/>
      <c r="L25" s="13"/>
      <c r="M25" s="107"/>
      <c r="N25" s="107"/>
      <c r="O25" s="107"/>
      <c r="P25" s="107"/>
      <c r="Q25" s="107"/>
    </row>
    <row r="26" spans="1:17" x14ac:dyDescent="0.25">
      <c r="A26" s="23" t="s">
        <v>59</v>
      </c>
      <c r="B26" s="94"/>
      <c r="C26" s="1"/>
      <c r="D26" s="98"/>
      <c r="E26" s="1"/>
      <c r="F26" s="98"/>
      <c r="G26" s="1"/>
      <c r="H26" s="98"/>
      <c r="I26" s="1"/>
      <c r="J26" s="11"/>
      <c r="K26" s="12"/>
      <c r="L26" s="13"/>
      <c r="M26" s="107"/>
      <c r="N26" s="107"/>
      <c r="O26" s="107"/>
      <c r="P26" s="107"/>
      <c r="Q26" s="107"/>
    </row>
    <row r="27" spans="1:17" ht="15" customHeight="1" x14ac:dyDescent="0.25">
      <c r="A27" s="24" t="s">
        <v>60</v>
      </c>
      <c r="B27" s="33"/>
      <c r="C27" s="7"/>
      <c r="D27" s="36"/>
      <c r="E27" s="7"/>
      <c r="F27" s="36"/>
      <c r="G27" s="7"/>
      <c r="H27" s="36"/>
      <c r="I27" s="7"/>
      <c r="J27" s="25"/>
      <c r="K27" s="26"/>
      <c r="L27" s="13"/>
      <c r="M27" s="124" t="s">
        <v>28</v>
      </c>
      <c r="N27" s="124"/>
      <c r="O27" s="124"/>
      <c r="P27" s="124"/>
      <c r="Q27" s="124"/>
    </row>
    <row r="28" spans="1:17" x14ac:dyDescent="0.25">
      <c r="A28" s="27" t="s">
        <v>61</v>
      </c>
      <c r="B28" s="33"/>
      <c r="C28" s="7"/>
      <c r="D28" s="36"/>
      <c r="E28" s="7"/>
      <c r="F28" s="36"/>
      <c r="G28" s="7"/>
      <c r="H28" s="36"/>
      <c r="I28" s="7"/>
      <c r="J28" s="25"/>
      <c r="K28" s="26"/>
      <c r="L28" s="13"/>
      <c r="M28" s="124"/>
      <c r="N28" s="124"/>
      <c r="O28" s="124"/>
      <c r="P28" s="124"/>
      <c r="Q28" s="124"/>
    </row>
    <row r="29" spans="1:17" x14ac:dyDescent="0.25">
      <c r="A29" s="23" t="s">
        <v>62</v>
      </c>
      <c r="B29" s="94"/>
      <c r="C29" s="1"/>
      <c r="D29" s="98"/>
      <c r="E29" s="1"/>
      <c r="F29" s="98"/>
      <c r="G29" s="1"/>
      <c r="H29" s="98"/>
      <c r="I29" s="1"/>
      <c r="J29" s="11"/>
      <c r="K29" s="12"/>
      <c r="L29" s="13"/>
      <c r="M29" s="124"/>
      <c r="N29" s="124"/>
      <c r="O29" s="124"/>
      <c r="P29" s="124"/>
      <c r="Q29" s="124"/>
    </row>
    <row r="30" spans="1:17" ht="15" customHeight="1" x14ac:dyDescent="0.25">
      <c r="A30" s="24" t="s">
        <v>63</v>
      </c>
      <c r="B30" s="33"/>
      <c r="C30" s="7"/>
      <c r="D30" s="36"/>
      <c r="E30" s="7"/>
      <c r="F30" s="36"/>
      <c r="G30" s="7"/>
      <c r="H30" s="36"/>
      <c r="I30" s="7"/>
      <c r="J30" s="25"/>
      <c r="K30" s="26"/>
      <c r="L30" s="13"/>
      <c r="M30" s="124"/>
      <c r="N30" s="124"/>
      <c r="O30" s="124"/>
      <c r="P30" s="124"/>
      <c r="Q30" s="124"/>
    </row>
    <row r="31" spans="1:17" ht="15" customHeight="1" x14ac:dyDescent="0.25">
      <c r="A31" s="27" t="s">
        <v>64</v>
      </c>
      <c r="B31" s="33"/>
      <c r="C31" s="7"/>
      <c r="D31" s="36"/>
      <c r="E31" s="7"/>
      <c r="F31" s="36"/>
      <c r="G31" s="7"/>
      <c r="H31" s="36"/>
      <c r="I31" s="7"/>
      <c r="J31" s="25"/>
      <c r="K31" s="26"/>
      <c r="L31" s="13"/>
      <c r="M31" s="124"/>
      <c r="N31" s="124"/>
      <c r="O31" s="124"/>
      <c r="P31" s="124"/>
      <c r="Q31" s="124"/>
    </row>
    <row r="32" spans="1:17" x14ac:dyDescent="0.25">
      <c r="A32" s="23" t="s">
        <v>65</v>
      </c>
      <c r="B32" s="94"/>
      <c r="C32" s="1"/>
      <c r="D32" s="98"/>
      <c r="E32" s="1"/>
      <c r="F32" s="98"/>
      <c r="G32" s="1"/>
      <c r="H32" s="98"/>
      <c r="I32" s="1"/>
      <c r="J32" s="11"/>
      <c r="K32" s="12"/>
      <c r="L32" s="13"/>
      <c r="M32" s="124"/>
      <c r="N32" s="124"/>
      <c r="O32" s="124"/>
      <c r="P32" s="124"/>
      <c r="Q32" s="124"/>
    </row>
    <row r="33" spans="1:17" x14ac:dyDescent="0.25">
      <c r="A33" s="24" t="str">
        <f>IF(ISBLANK('Intro (START HERE)'!B49), "( - enter group - )", 'Intro (START HERE)'!B49)</f>
        <v>full-time</v>
      </c>
      <c r="B33" s="33"/>
      <c r="C33" s="7"/>
      <c r="D33" s="36"/>
      <c r="E33" s="7"/>
      <c r="F33" s="36"/>
      <c r="G33" s="7"/>
      <c r="H33" s="36"/>
      <c r="I33" s="7"/>
      <c r="J33" s="25"/>
      <c r="K33" s="26"/>
      <c r="L33" s="13"/>
      <c r="M33" s="58"/>
      <c r="N33" s="13"/>
      <c r="O33" s="13"/>
      <c r="P33" s="13"/>
      <c r="Q33" s="13"/>
    </row>
    <row r="34" spans="1:17" x14ac:dyDescent="0.25">
      <c r="A34" s="27" t="str">
        <f>IF(A33 = "( - enter group - )","( - enter group - )",CONCATENATE("Not ",'Intro (START HERE)'!B49))</f>
        <v>Not full-time</v>
      </c>
      <c r="B34" s="33"/>
      <c r="C34" s="7"/>
      <c r="D34" s="36"/>
      <c r="E34" s="7"/>
      <c r="F34" s="36"/>
      <c r="G34" s="7"/>
      <c r="H34" s="36"/>
      <c r="I34" s="7"/>
      <c r="J34" s="25"/>
      <c r="K34" s="26"/>
      <c r="L34" s="13"/>
      <c r="M34" s="58" t="s">
        <v>71</v>
      </c>
      <c r="N34" s="13"/>
      <c r="O34" s="13"/>
      <c r="P34" s="13"/>
      <c r="Q34" s="13"/>
    </row>
    <row r="35" spans="1:17" x14ac:dyDescent="0.25">
      <c r="A35" s="31" t="s">
        <v>89</v>
      </c>
      <c r="B35" s="96"/>
      <c r="C35" s="9"/>
      <c r="D35" s="100"/>
      <c r="E35" s="9"/>
      <c r="F35" s="100"/>
      <c r="G35" s="9"/>
      <c r="H35" s="100"/>
      <c r="I35" s="9"/>
      <c r="J35" s="38"/>
      <c r="K35" s="39"/>
      <c r="L35" s="13"/>
      <c r="M35" s="107" t="s">
        <v>77</v>
      </c>
      <c r="N35" s="107"/>
      <c r="O35" s="107"/>
      <c r="P35" s="107"/>
      <c r="Q35" s="107"/>
    </row>
    <row r="36" spans="1:17" ht="15" customHeight="1" x14ac:dyDescent="0.25">
      <c r="A36" s="20" t="s">
        <v>8</v>
      </c>
      <c r="B36" s="32"/>
      <c r="C36" s="5" t="str">
        <f>IF(OR(ISERROR(B36/B15), ISBLANK(B36)), "", B36/B15)</f>
        <v/>
      </c>
      <c r="D36" s="35"/>
      <c r="E36" s="5" t="str">
        <f>IF(OR(ISERROR(D36/D15), ISBLANK(D36)), "", D36/D15)</f>
        <v/>
      </c>
      <c r="F36" s="35"/>
      <c r="G36" s="5" t="str">
        <f>IF(OR(ISERROR(F36/F15), ISBLANK(F36)), "", F36/F15)</f>
        <v/>
      </c>
      <c r="H36" s="35"/>
      <c r="I36" s="5" t="str">
        <f>IF(OR(ISERROR(H36/H15), ISBLANK(H36)), "", H36/H15)</f>
        <v/>
      </c>
      <c r="J36" s="72" t="str">
        <f>IFERROR((I36-G36)*100,"")</f>
        <v/>
      </c>
      <c r="K36" s="74" t="str">
        <f>IFERROR((I36-C36)*100,"")</f>
        <v/>
      </c>
      <c r="L36" s="13"/>
      <c r="M36" s="107"/>
      <c r="N36" s="107"/>
      <c r="O36" s="107"/>
      <c r="P36" s="107"/>
      <c r="Q36" s="107"/>
    </row>
    <row r="37" spans="1:17" ht="15" customHeight="1" x14ac:dyDescent="0.25">
      <c r="A37" s="23" t="s">
        <v>9</v>
      </c>
      <c r="B37" s="94"/>
      <c r="C37" s="1"/>
      <c r="D37" s="98"/>
      <c r="E37" s="1"/>
      <c r="F37" s="98"/>
      <c r="G37" s="1"/>
      <c r="H37" s="98"/>
      <c r="I37" s="1"/>
      <c r="J37" s="11"/>
      <c r="K37" s="75"/>
      <c r="L37" s="13"/>
      <c r="M37" s="107"/>
      <c r="N37" s="107"/>
      <c r="O37" s="107"/>
      <c r="P37" s="107"/>
      <c r="Q37" s="107"/>
    </row>
    <row r="38" spans="1:17" x14ac:dyDescent="0.25">
      <c r="A38" s="24" t="s">
        <v>10</v>
      </c>
      <c r="B38" s="33"/>
      <c r="C38" s="2" t="str">
        <f>IF(OR(ISERROR(B38/B17), ISBLANK(B38)), "", B38/B17)</f>
        <v/>
      </c>
      <c r="D38" s="36"/>
      <c r="E38" s="2" t="str">
        <f>IF(OR(ISERROR(D38/D17), ISBLANK(D38)), "", D38/D17)</f>
        <v/>
      </c>
      <c r="F38" s="36"/>
      <c r="G38" s="2" t="str">
        <f>IF(OR(ISERROR(F38/F17), ISBLANK(F38)), "", F38/F17)</f>
        <v/>
      </c>
      <c r="H38" s="36"/>
      <c r="I38" s="2" t="str">
        <f>IF(OR(ISERROR(H38/H17), ISBLANK(H38)), "", H38/H17)</f>
        <v/>
      </c>
      <c r="J38" s="73" t="str">
        <f t="shared" ref="J38:J39" si="0">IFERROR((I38-G38)*100,"")</f>
        <v/>
      </c>
      <c r="K38" s="76" t="str">
        <f t="shared" ref="K38:K39" si="1">IFERROR((I38-C38)*100,"")</f>
        <v/>
      </c>
      <c r="L38" s="13"/>
      <c r="M38" s="77"/>
      <c r="N38" s="77"/>
      <c r="O38" s="77"/>
      <c r="P38" s="77"/>
      <c r="Q38" s="77"/>
    </row>
    <row r="39" spans="1:17" x14ac:dyDescent="0.25">
      <c r="A39" s="24" t="s">
        <v>11</v>
      </c>
      <c r="B39" s="33"/>
      <c r="C39" s="2" t="str">
        <f>IF(OR(ISERROR(B39/B18), ISBLANK(B39)), "", B39/B18)</f>
        <v/>
      </c>
      <c r="D39" s="36"/>
      <c r="E39" s="2" t="str">
        <f>IF(OR(ISERROR(D39/D18), ISBLANK(D39)), "", D39/D18)</f>
        <v/>
      </c>
      <c r="F39" s="36"/>
      <c r="G39" s="2" t="str">
        <f>IF(OR(ISERROR(F39/F18), ISBLANK(F39)), "", F39/F18)</f>
        <v/>
      </c>
      <c r="H39" s="36"/>
      <c r="I39" s="2" t="str">
        <f>IF(OR(ISERROR(H39/H18), ISBLANK(H39)), "", H39/H18)</f>
        <v/>
      </c>
      <c r="J39" s="73" t="str">
        <f t="shared" si="0"/>
        <v/>
      </c>
      <c r="K39" s="76" t="str">
        <f t="shared" si="1"/>
        <v/>
      </c>
      <c r="L39" s="13"/>
      <c r="M39" s="117" t="s">
        <v>78</v>
      </c>
      <c r="N39" s="117"/>
      <c r="O39" s="117"/>
      <c r="P39" s="117"/>
      <c r="Q39" s="117"/>
    </row>
    <row r="40" spans="1:17" x14ac:dyDescent="0.25">
      <c r="A40" s="68" t="s">
        <v>85</v>
      </c>
      <c r="B40" s="69"/>
      <c r="C40" s="71" t="str">
        <f>IFERROR((C39-C38)*100, "")</f>
        <v/>
      </c>
      <c r="D40" s="70"/>
      <c r="E40" s="71" t="str">
        <f>IFERROR((E39-E38)*100, "")</f>
        <v/>
      </c>
      <c r="F40" s="70"/>
      <c r="G40" s="71" t="str">
        <f>IFERROR((G39-G38)*100, "")</f>
        <v/>
      </c>
      <c r="H40" s="70"/>
      <c r="I40" s="71" t="str">
        <f>IFERROR((I39-I38)*100, "")</f>
        <v/>
      </c>
      <c r="J40" s="83"/>
      <c r="K40" s="84"/>
      <c r="L40" s="13"/>
      <c r="M40" s="117"/>
      <c r="N40" s="117"/>
      <c r="O40" s="117"/>
      <c r="P40" s="117"/>
      <c r="Q40" s="117"/>
    </row>
    <row r="41" spans="1:17" ht="15" customHeight="1" x14ac:dyDescent="0.25">
      <c r="A41" s="30" t="s">
        <v>56</v>
      </c>
      <c r="B41" s="97"/>
      <c r="C41" s="4"/>
      <c r="D41" s="101"/>
      <c r="E41" s="4"/>
      <c r="F41" s="101"/>
      <c r="G41" s="4"/>
      <c r="H41" s="101"/>
      <c r="I41" s="4"/>
      <c r="J41" s="11"/>
      <c r="K41" s="12"/>
      <c r="L41" s="13"/>
      <c r="M41" s="117"/>
      <c r="N41" s="117"/>
      <c r="O41" s="117"/>
      <c r="P41" s="117"/>
      <c r="Q41" s="117"/>
    </row>
    <row r="42" spans="1:17" x14ac:dyDescent="0.25">
      <c r="A42" s="24" t="str">
        <f>A$20</f>
        <v>White</v>
      </c>
      <c r="B42" s="33"/>
      <c r="C42" s="2" t="str">
        <f>IF(OR(ISERROR(B42/B20), ISBLANK(B42)), "", B42/B20)</f>
        <v/>
      </c>
      <c r="D42" s="36"/>
      <c r="E42" s="2" t="str">
        <f>IF(OR(ISERROR(D42/D20), ISBLANK(D42)), "", D42/D20)</f>
        <v/>
      </c>
      <c r="F42" s="36"/>
      <c r="G42" s="2" t="str">
        <f>IF(OR(ISERROR(F42/F20), ISBLANK(F42)), "", F42/F20)</f>
        <v/>
      </c>
      <c r="H42" s="36"/>
      <c r="I42" s="2" t="str">
        <f>IF(OR(ISERROR(H42/H20), ISBLANK(H42)), "", H42/H20)</f>
        <v/>
      </c>
      <c r="J42" s="73" t="str">
        <f t="shared" ref="J42:J44" si="2">IFERROR((I42-G42)*100,"")</f>
        <v/>
      </c>
      <c r="K42" s="76" t="str">
        <f t="shared" ref="K42:K44" si="3">IFERROR((I42-C42)*100,"")</f>
        <v/>
      </c>
      <c r="L42" s="13"/>
      <c r="M42" s="117"/>
      <c r="N42" s="117"/>
      <c r="O42" s="117"/>
      <c r="P42" s="117"/>
      <c r="Q42" s="117"/>
    </row>
    <row r="43" spans="1:17" x14ac:dyDescent="0.25">
      <c r="A43" s="24" t="str">
        <f>A$21</f>
        <v>Black</v>
      </c>
      <c r="B43" s="33"/>
      <c r="C43" s="2" t="str">
        <f t="shared" ref="C43:E44" si="4">IF(OR(ISERROR(B43/B21), ISBLANK(B43)), "", B43/B21)</f>
        <v/>
      </c>
      <c r="D43" s="36"/>
      <c r="E43" s="2" t="str">
        <f t="shared" si="4"/>
        <v/>
      </c>
      <c r="F43" s="36"/>
      <c r="G43" s="2" t="str">
        <f t="shared" ref="G43:G44" si="5">IF(OR(ISERROR(F43/F21), ISBLANK(F43)), "", F43/F21)</f>
        <v/>
      </c>
      <c r="H43" s="36"/>
      <c r="I43" s="2" t="str">
        <f t="shared" ref="I43:I44" si="6">IF(OR(ISERROR(H43/H21), ISBLANK(H43)), "", H43/H21)</f>
        <v/>
      </c>
      <c r="J43" s="73" t="str">
        <f t="shared" si="2"/>
        <v/>
      </c>
      <c r="K43" s="76" t="str">
        <f t="shared" si="3"/>
        <v/>
      </c>
      <c r="L43" s="13"/>
      <c r="M43" s="117"/>
      <c r="N43" s="117"/>
      <c r="O43" s="117"/>
      <c r="P43" s="117"/>
      <c r="Q43" s="117"/>
    </row>
    <row r="44" spans="1:17" ht="15" customHeight="1" x14ac:dyDescent="0.25">
      <c r="A44" s="24" t="str">
        <f>A$22</f>
        <v>Hispanic</v>
      </c>
      <c r="B44" s="33"/>
      <c r="C44" s="2" t="str">
        <f t="shared" si="4"/>
        <v/>
      </c>
      <c r="D44" s="36"/>
      <c r="E44" s="2" t="str">
        <f t="shared" si="4"/>
        <v/>
      </c>
      <c r="F44" s="36"/>
      <c r="G44" s="2" t="str">
        <f t="shared" si="5"/>
        <v/>
      </c>
      <c r="H44" s="36"/>
      <c r="I44" s="2" t="str">
        <f t="shared" si="6"/>
        <v/>
      </c>
      <c r="J44" s="73" t="str">
        <f t="shared" si="2"/>
        <v/>
      </c>
      <c r="K44" s="76" t="str">
        <f t="shared" si="3"/>
        <v/>
      </c>
      <c r="L44" s="13"/>
      <c r="M44" s="77"/>
      <c r="N44" s="77"/>
      <c r="O44" s="77"/>
      <c r="P44" s="77"/>
      <c r="Q44" s="77"/>
    </row>
    <row r="45" spans="1:17" ht="15" customHeight="1" x14ac:dyDescent="0.25">
      <c r="A45" s="89" t="s">
        <v>85</v>
      </c>
      <c r="B45" s="87"/>
      <c r="C45" s="78"/>
      <c r="D45" s="88"/>
      <c r="E45" s="78"/>
      <c r="F45" s="88"/>
      <c r="G45" s="78"/>
      <c r="H45" s="88"/>
      <c r="I45" s="78"/>
      <c r="J45" s="79"/>
      <c r="K45" s="80"/>
      <c r="L45" s="13"/>
      <c r="M45" s="58" t="s">
        <v>79</v>
      </c>
      <c r="N45" s="13"/>
      <c r="O45" s="13"/>
      <c r="P45" s="13"/>
      <c r="Q45" s="13"/>
    </row>
    <row r="46" spans="1:17" ht="15" customHeight="1" x14ac:dyDescent="0.25">
      <c r="A46" s="90" t="str">
        <f>IF(OR(A42 = "( - select group -)", A43 = "( - select group -)"), "", CONCATENATE(A42, " vs ", A43))</f>
        <v>White vs Black</v>
      </c>
      <c r="B46" s="81"/>
      <c r="C46" s="91" t="str">
        <f>IFERROR((C43-C42)*100, "")</f>
        <v/>
      </c>
      <c r="D46" s="82"/>
      <c r="E46" s="91" t="str">
        <f>IFERROR((E43-E42)*100, "")</f>
        <v/>
      </c>
      <c r="F46" s="82"/>
      <c r="G46" s="91" t="str">
        <f>IFERROR((G43-G42)*100, "")</f>
        <v/>
      </c>
      <c r="H46" s="82"/>
      <c r="I46" s="91" t="str">
        <f>IFERROR((I43-I42)*100, "")</f>
        <v/>
      </c>
      <c r="J46" s="85"/>
      <c r="K46" s="86"/>
      <c r="L46" s="13"/>
      <c r="M46" s="124" t="s">
        <v>80</v>
      </c>
      <c r="N46" s="124"/>
      <c r="O46" s="124"/>
      <c r="P46" s="124"/>
      <c r="Q46" s="124"/>
    </row>
    <row r="47" spans="1:17" ht="15" customHeight="1" x14ac:dyDescent="0.25">
      <c r="A47" s="90" t="str">
        <f>IF(OR(A42 = "( - select group -)", A44 = "( - select group -)"), "", CONCATENATE(A42, " vs ", A44))</f>
        <v>White vs Hispanic</v>
      </c>
      <c r="B47" s="81"/>
      <c r="C47" s="91" t="str">
        <f>IFERROR((C44-C42)*100, "")</f>
        <v/>
      </c>
      <c r="D47" s="82"/>
      <c r="E47" s="91" t="str">
        <f>IFERROR((E44-E42)*100, "")</f>
        <v/>
      </c>
      <c r="F47" s="82"/>
      <c r="G47" s="91" t="str">
        <f>IFERROR((G44-G42)*100, "")</f>
        <v/>
      </c>
      <c r="H47" s="82"/>
      <c r="I47" s="91" t="str">
        <f>IFERROR((I44-I42)*100, "")</f>
        <v/>
      </c>
      <c r="J47" s="85"/>
      <c r="K47" s="86"/>
      <c r="L47" s="13"/>
      <c r="M47" s="124"/>
      <c r="N47" s="124"/>
      <c r="O47" s="124"/>
      <c r="P47" s="124"/>
      <c r="Q47" s="124"/>
    </row>
    <row r="48" spans="1:17" ht="15" customHeight="1" x14ac:dyDescent="0.25">
      <c r="A48" s="90" t="str">
        <f>IF(OR(A43 = "( - select group -)", A44 = "( - select group -)"), "", CONCATENATE(A43, " vs ", A44))</f>
        <v>Black vs Hispanic</v>
      </c>
      <c r="B48" s="81"/>
      <c r="C48" s="91" t="str">
        <f>IFERROR((C44-C43)*100, "")</f>
        <v/>
      </c>
      <c r="D48" s="82"/>
      <c r="E48" s="91" t="str">
        <f>IFERROR((E44-E43)*100, "")</f>
        <v/>
      </c>
      <c r="F48" s="82"/>
      <c r="G48" s="91" t="str">
        <f>IFERROR((G44-G43)*100, "")</f>
        <v/>
      </c>
      <c r="H48" s="82"/>
      <c r="I48" s="91" t="str">
        <f>IFERROR((I44-I43)*100, "")</f>
        <v/>
      </c>
      <c r="J48" s="85"/>
      <c r="K48" s="86"/>
      <c r="L48" s="13"/>
      <c r="M48" s="124"/>
      <c r="N48" s="124"/>
      <c r="O48" s="124"/>
      <c r="P48" s="124"/>
      <c r="Q48" s="124"/>
    </row>
    <row r="49" spans="1:17" x14ac:dyDescent="0.25">
      <c r="A49" s="23" t="s">
        <v>13</v>
      </c>
      <c r="B49" s="94"/>
      <c r="C49" s="1"/>
      <c r="D49" s="98"/>
      <c r="E49" s="1"/>
      <c r="F49" s="98"/>
      <c r="G49" s="1"/>
      <c r="H49" s="98"/>
      <c r="I49" s="1"/>
      <c r="J49" s="11"/>
      <c r="K49" s="12"/>
      <c r="L49" s="13"/>
      <c r="M49" s="124"/>
      <c r="N49" s="124"/>
      <c r="O49" s="124"/>
      <c r="P49" s="124"/>
      <c r="Q49" s="124"/>
    </row>
    <row r="50" spans="1:17" ht="15" customHeight="1" x14ac:dyDescent="0.25">
      <c r="A50" s="24" t="s">
        <v>14</v>
      </c>
      <c r="B50" s="33"/>
      <c r="C50" s="2" t="str">
        <f>IF(OR(ISERROR(B50/B24), ISBLANK(B50)), "", B50/B24)</f>
        <v/>
      </c>
      <c r="D50" s="36"/>
      <c r="E50" s="2" t="str">
        <f>IF(OR(ISERROR(D50/D24), ISBLANK(D50)), "", D50/D24)</f>
        <v/>
      </c>
      <c r="F50" s="36"/>
      <c r="G50" s="2" t="str">
        <f>IF(OR(ISERROR(F50/F24), ISBLANK(F50)), "", F50/F24)</f>
        <v/>
      </c>
      <c r="H50" s="36"/>
      <c r="I50" s="2" t="str">
        <f>IF(OR(ISERROR(H50/H24), ISBLANK(H50)), "", H50/H24)</f>
        <v/>
      </c>
      <c r="J50" s="73" t="str">
        <f t="shared" ref="J50:J51" si="7">IFERROR((I50-G50)*100,"")</f>
        <v/>
      </c>
      <c r="K50" s="76" t="str">
        <f t="shared" ref="K50:K51" si="8">IFERROR((I50-C50)*100,"")</f>
        <v/>
      </c>
      <c r="L50" s="13"/>
      <c r="M50" s="13"/>
      <c r="N50" s="13"/>
      <c r="O50" s="13"/>
      <c r="P50" s="13"/>
      <c r="Q50" s="13"/>
    </row>
    <row r="51" spans="1:17" ht="15" customHeight="1" x14ac:dyDescent="0.25">
      <c r="A51" s="24" t="s">
        <v>15</v>
      </c>
      <c r="B51" s="33"/>
      <c r="C51" s="2" t="str">
        <f>IF(OR(ISERROR(B51/B25), ISBLANK(B51)), "", B51/B25)</f>
        <v/>
      </c>
      <c r="D51" s="36"/>
      <c r="E51" s="2" t="str">
        <f>IF(OR(ISERROR(D51/D25), ISBLANK(D51)), "", D51/D25)</f>
        <v/>
      </c>
      <c r="F51" s="36"/>
      <c r="G51" s="2" t="str">
        <f>IF(OR(ISERROR(F51/F25), ISBLANK(F51)), "", F51/F25)</f>
        <v/>
      </c>
      <c r="H51" s="36"/>
      <c r="I51" s="2" t="str">
        <f>IF(OR(ISERROR(H51/H25), ISBLANK(H51)), "", H51/H25)</f>
        <v/>
      </c>
      <c r="J51" s="73" t="str">
        <f t="shared" si="7"/>
        <v/>
      </c>
      <c r="K51" s="76" t="str">
        <f t="shared" si="8"/>
        <v/>
      </c>
      <c r="L51" s="13"/>
      <c r="M51" s="13"/>
      <c r="N51" s="13"/>
      <c r="O51" s="13"/>
      <c r="P51" s="13"/>
      <c r="Q51" s="13"/>
    </row>
    <row r="52" spans="1:17" ht="15" customHeight="1" x14ac:dyDescent="0.25">
      <c r="A52" s="68" t="s">
        <v>85</v>
      </c>
      <c r="B52" s="69"/>
      <c r="C52" s="71" t="str">
        <f>IFERROR((C51-C50)*100, "")</f>
        <v/>
      </c>
      <c r="D52" s="70"/>
      <c r="E52" s="71" t="str">
        <f>IFERROR((E51-E50)*100, "")</f>
        <v/>
      </c>
      <c r="F52" s="70"/>
      <c r="G52" s="71" t="str">
        <f>IFERROR((G51-G50)*100, "")</f>
        <v/>
      </c>
      <c r="H52" s="70"/>
      <c r="I52" s="71" t="str">
        <f>IFERROR((I51-I50)*100, "")</f>
        <v/>
      </c>
      <c r="J52" s="83"/>
      <c r="K52" s="84"/>
      <c r="L52" s="13"/>
      <c r="M52" s="13"/>
      <c r="N52" s="13"/>
      <c r="O52" s="13"/>
      <c r="P52" s="13"/>
      <c r="Q52" s="13"/>
    </row>
    <row r="53" spans="1:17" x14ac:dyDescent="0.25">
      <c r="A53" s="23" t="s">
        <v>59</v>
      </c>
      <c r="B53" s="94"/>
      <c r="C53" s="1"/>
      <c r="D53" s="98"/>
      <c r="E53" s="1"/>
      <c r="F53" s="98"/>
      <c r="G53" s="1"/>
      <c r="H53" s="98"/>
      <c r="I53" s="1"/>
      <c r="J53" s="11"/>
      <c r="K53" s="12"/>
      <c r="L53" s="13"/>
      <c r="M53" s="13"/>
      <c r="N53" s="13"/>
      <c r="O53" s="13"/>
      <c r="P53" s="13"/>
      <c r="Q53" s="13"/>
    </row>
    <row r="54" spans="1:17" x14ac:dyDescent="0.25">
      <c r="A54" s="24" t="s">
        <v>60</v>
      </c>
      <c r="B54" s="33"/>
      <c r="C54" s="2" t="str">
        <f>IF(OR(ISERROR(B54/B27), ISBLANK(B54)), "", B54/B27)</f>
        <v/>
      </c>
      <c r="D54" s="36"/>
      <c r="E54" s="2" t="str">
        <f>IF(OR(ISERROR(D54/D27), ISBLANK(D54)), "", D54/D27)</f>
        <v/>
      </c>
      <c r="F54" s="36"/>
      <c r="G54" s="2" t="str">
        <f>IF(OR(ISERROR(F54/F27), ISBLANK(F54)), "", F54/F27)</f>
        <v/>
      </c>
      <c r="H54" s="36"/>
      <c r="I54" s="2" t="str">
        <f>IF(OR(ISERROR(H54/H27), ISBLANK(H54)), "", H54/H27)</f>
        <v/>
      </c>
      <c r="J54" s="73" t="str">
        <f>IFERROR((I54-G54)*100,"")</f>
        <v/>
      </c>
      <c r="K54" s="76" t="str">
        <f t="shared" ref="K54:K55" si="9">IFERROR((I54-C54)*100,"")</f>
        <v/>
      </c>
      <c r="L54" s="13"/>
      <c r="M54" s="77"/>
      <c r="N54" s="77"/>
      <c r="O54" s="77"/>
      <c r="P54" s="77"/>
      <c r="Q54" s="77"/>
    </row>
    <row r="55" spans="1:17" x14ac:dyDescent="0.25">
      <c r="A55" s="27" t="s">
        <v>61</v>
      </c>
      <c r="B55" s="34"/>
      <c r="C55" s="3" t="str">
        <f>IF(OR(ISERROR(B55/B28), ISBLANK(B55)), "", B55/B28)</f>
        <v/>
      </c>
      <c r="D55" s="37"/>
      <c r="E55" s="3" t="str">
        <f>IF(OR(ISERROR(D55/D28), ISBLANK(D55)), "", D55/D28)</f>
        <v/>
      </c>
      <c r="F55" s="37"/>
      <c r="G55" s="3" t="str">
        <f>IF(OR(ISERROR(F55/F28), ISBLANK(F55)), "", F55/F28)</f>
        <v/>
      </c>
      <c r="H55" s="37"/>
      <c r="I55" s="3" t="str">
        <f>IF(OR(ISERROR(H55/H28), ISBLANK(H55)), "", H55/H28)</f>
        <v/>
      </c>
      <c r="J55" s="92" t="str">
        <f>IFERROR((I55-G55)*100,"")</f>
        <v/>
      </c>
      <c r="K55" s="93" t="str">
        <f t="shared" si="9"/>
        <v/>
      </c>
      <c r="L55" s="13"/>
      <c r="M55" s="13"/>
      <c r="N55" s="13"/>
      <c r="O55" s="13"/>
      <c r="P55" s="13"/>
      <c r="Q55" s="13"/>
    </row>
    <row r="56" spans="1:17" x14ac:dyDescent="0.25">
      <c r="A56" s="68" t="s">
        <v>85</v>
      </c>
      <c r="B56" s="69"/>
      <c r="C56" s="71" t="str">
        <f>IFERROR((C55-C54)*100, "")</f>
        <v/>
      </c>
      <c r="D56" s="70"/>
      <c r="E56" s="71" t="str">
        <f>IFERROR((E55-E54)*100, "")</f>
        <v/>
      </c>
      <c r="F56" s="70"/>
      <c r="G56" s="71" t="str">
        <f>IFERROR((G55-G54)*100, "")</f>
        <v/>
      </c>
      <c r="H56" s="70"/>
      <c r="I56" s="71" t="str">
        <f>IFERROR((I55-I54)*100, "")</f>
        <v/>
      </c>
      <c r="J56" s="83"/>
      <c r="K56" s="84"/>
      <c r="L56" s="13"/>
      <c r="M56" s="13"/>
      <c r="N56" s="13"/>
      <c r="O56" s="13"/>
      <c r="P56" s="13"/>
      <c r="Q56" s="13"/>
    </row>
    <row r="57" spans="1:17" x14ac:dyDescent="0.25">
      <c r="A57" s="23" t="s">
        <v>62</v>
      </c>
      <c r="B57" s="94"/>
      <c r="C57" s="1"/>
      <c r="D57" s="98"/>
      <c r="E57" s="1"/>
      <c r="F57" s="98"/>
      <c r="G57" s="1"/>
      <c r="H57" s="98"/>
      <c r="I57" s="1"/>
      <c r="J57" s="11"/>
      <c r="K57" s="12"/>
      <c r="L57" s="13"/>
      <c r="M57" s="13"/>
      <c r="N57" s="13"/>
      <c r="O57" s="13"/>
      <c r="P57" s="13"/>
      <c r="Q57" s="13"/>
    </row>
    <row r="58" spans="1:17" x14ac:dyDescent="0.25">
      <c r="A58" s="24" t="s">
        <v>63</v>
      </c>
      <c r="B58" s="33"/>
      <c r="C58" s="2" t="str">
        <f>IF(OR(ISERROR(B58/B30), ISBLANK(B58)), "", B58/B30)</f>
        <v/>
      </c>
      <c r="D58" s="36"/>
      <c r="E58" s="2" t="str">
        <f>IF(OR(ISERROR(D58/D30), ISBLANK(D58)), "", D58/D30)</f>
        <v/>
      </c>
      <c r="F58" s="36"/>
      <c r="G58" s="2" t="str">
        <f>IF(OR(ISERROR(F58/F30), ISBLANK(F58)), "", F58/F30)</f>
        <v/>
      </c>
      <c r="H58" s="36"/>
      <c r="I58" s="2" t="str">
        <f>IF(OR(ISERROR(H58/H30), ISBLANK(H58)), "", H58/H30)</f>
        <v/>
      </c>
      <c r="J58" s="73" t="str">
        <f t="shared" ref="J58:J59" si="10">IFERROR((I58-G58)*100,"")</f>
        <v/>
      </c>
      <c r="K58" s="76" t="str">
        <f t="shared" ref="K58:K59" si="11">IFERROR((I58-C58)*100,"")</f>
        <v/>
      </c>
      <c r="L58" s="13"/>
      <c r="M58" s="13"/>
      <c r="N58" s="13"/>
      <c r="O58" s="13"/>
      <c r="P58" s="13"/>
      <c r="Q58" s="13"/>
    </row>
    <row r="59" spans="1:17" x14ac:dyDescent="0.25">
      <c r="A59" s="27" t="s">
        <v>64</v>
      </c>
      <c r="B59" s="34"/>
      <c r="C59" s="3" t="str">
        <f>IF(OR(ISERROR(B59/B31), ISBLANK(B59)), "", B59/B31)</f>
        <v/>
      </c>
      <c r="D59" s="37"/>
      <c r="E59" s="3" t="str">
        <f>IF(OR(ISERROR(D59/D31), ISBLANK(D59)), "", D59/D31)</f>
        <v/>
      </c>
      <c r="F59" s="37"/>
      <c r="G59" s="3" t="str">
        <f>IF(OR(ISERROR(F59/F31), ISBLANK(F59)), "", F59/F31)</f>
        <v/>
      </c>
      <c r="H59" s="37"/>
      <c r="I59" s="3" t="str">
        <f>IF(OR(ISERROR(H59/H31), ISBLANK(H59)), "", H59/H31)</f>
        <v/>
      </c>
      <c r="J59" s="92" t="str">
        <f t="shared" si="10"/>
        <v/>
      </c>
      <c r="K59" s="93" t="str">
        <f t="shared" si="11"/>
        <v/>
      </c>
      <c r="L59" s="13"/>
      <c r="M59" s="13"/>
      <c r="N59" s="13"/>
      <c r="O59" s="13"/>
      <c r="P59" s="13"/>
      <c r="Q59" s="13"/>
    </row>
    <row r="60" spans="1:17" x14ac:dyDescent="0.25">
      <c r="A60" s="68" t="s">
        <v>85</v>
      </c>
      <c r="B60" s="69"/>
      <c r="C60" s="71" t="str">
        <f>IFERROR((C59-C58)*100, "")</f>
        <v/>
      </c>
      <c r="D60" s="70"/>
      <c r="E60" s="71" t="str">
        <f>IFERROR((E59-E58)*100, "")</f>
        <v/>
      </c>
      <c r="F60" s="70"/>
      <c r="G60" s="71" t="str">
        <f>IFERROR((G59-G58)*100, "")</f>
        <v/>
      </c>
      <c r="H60" s="70"/>
      <c r="I60" s="71" t="str">
        <f>IFERROR((I59-I58)*100, "")</f>
        <v/>
      </c>
      <c r="J60" s="83"/>
      <c r="K60" s="84"/>
      <c r="L60" s="13"/>
      <c r="M60" s="13"/>
      <c r="N60" s="13"/>
      <c r="O60" s="13"/>
      <c r="P60" s="13"/>
      <c r="Q60" s="13"/>
    </row>
    <row r="61" spans="1:17" x14ac:dyDescent="0.25">
      <c r="A61" s="23" t="s">
        <v>65</v>
      </c>
      <c r="B61" s="94"/>
      <c r="C61" s="1"/>
      <c r="D61" s="98"/>
      <c r="E61" s="1"/>
      <c r="F61" s="98"/>
      <c r="G61" s="1"/>
      <c r="H61" s="98"/>
      <c r="I61" s="1"/>
      <c r="J61" s="11"/>
      <c r="K61" s="12"/>
      <c r="L61" s="13"/>
      <c r="M61" s="13"/>
      <c r="N61" s="13"/>
      <c r="O61" s="13"/>
      <c r="P61" s="13"/>
      <c r="Q61" s="13"/>
    </row>
    <row r="62" spans="1:17" x14ac:dyDescent="0.25">
      <c r="A62" s="24" t="str">
        <f>A$33</f>
        <v>full-time</v>
      </c>
      <c r="B62" s="33"/>
      <c r="C62" s="2" t="str">
        <f>IF(OR(ISERROR(B62/B33), ISBLANK(B62)), "", B62/B33)</f>
        <v/>
      </c>
      <c r="D62" s="36"/>
      <c r="E62" s="2" t="str">
        <f>IF(OR(ISERROR(D62/D33), ISBLANK(D62)), "", D62/D33)</f>
        <v/>
      </c>
      <c r="F62" s="36"/>
      <c r="G62" s="2" t="str">
        <f>IF(OR(ISERROR(F62/F33), ISBLANK(F62)), "", F62/F33)</f>
        <v/>
      </c>
      <c r="H62" s="36"/>
      <c r="I62" s="2" t="str">
        <f>IF(OR(ISERROR(H62/H33), ISBLANK(H62)), "", H62/H33)</f>
        <v/>
      </c>
      <c r="J62" s="73" t="str">
        <f t="shared" ref="J62:J63" si="12">IFERROR((I62-G62)*100,"")</f>
        <v/>
      </c>
      <c r="K62" s="76" t="str">
        <f t="shared" ref="K62:K63" si="13">IFERROR((I62-C62)*100,"")</f>
        <v/>
      </c>
      <c r="L62" s="13"/>
      <c r="M62" s="13"/>
      <c r="N62" s="13"/>
      <c r="O62" s="13"/>
      <c r="P62" s="13"/>
      <c r="Q62" s="13"/>
    </row>
    <row r="63" spans="1:17" x14ac:dyDescent="0.25">
      <c r="A63" s="27" t="str">
        <f>A$34</f>
        <v>Not full-time</v>
      </c>
      <c r="B63" s="34"/>
      <c r="C63" s="3" t="str">
        <f>IF(OR(ISERROR(B63/B34), ISBLANK(B63)), "", B63/B34)</f>
        <v/>
      </c>
      <c r="D63" s="37"/>
      <c r="E63" s="3" t="str">
        <f>IF(OR(ISERROR(D63/D34), ISBLANK(D63)), "", D63/D34)</f>
        <v/>
      </c>
      <c r="F63" s="37"/>
      <c r="G63" s="3" t="str">
        <f>IF(OR(ISERROR(F63/F34), ISBLANK(F63)), "", F63/F34)</f>
        <v/>
      </c>
      <c r="H63" s="37"/>
      <c r="I63" s="3" t="str">
        <f>IF(OR(ISERROR(H63/H34), ISBLANK(H63)), "", H63/H34)</f>
        <v/>
      </c>
      <c r="J63" s="92" t="str">
        <f t="shared" si="12"/>
        <v/>
      </c>
      <c r="K63" s="93" t="str">
        <f t="shared" si="13"/>
        <v/>
      </c>
      <c r="L63" s="13"/>
      <c r="M63" s="58"/>
      <c r="N63" s="13"/>
      <c r="O63" s="13"/>
      <c r="P63" s="13"/>
      <c r="Q63" s="13"/>
    </row>
    <row r="64" spans="1:17" x14ac:dyDescent="0.25">
      <c r="A64" s="68" t="s">
        <v>85</v>
      </c>
      <c r="B64" s="69"/>
      <c r="C64" s="71" t="str">
        <f>IFERROR((C63-C62)*100, "")</f>
        <v/>
      </c>
      <c r="D64" s="70"/>
      <c r="E64" s="71" t="str">
        <f>IFERROR((E63-E62)*100, "")</f>
        <v/>
      </c>
      <c r="F64" s="70"/>
      <c r="G64" s="71" t="str">
        <f>IFERROR((G63-G62)*100, "")</f>
        <v/>
      </c>
      <c r="H64" s="70"/>
      <c r="I64" s="71" t="str">
        <f>IFERROR((I63-I62)*100, "")</f>
        <v/>
      </c>
      <c r="J64" s="83"/>
      <c r="K64" s="84"/>
      <c r="L64" s="13"/>
      <c r="M64" s="59"/>
      <c r="N64" s="59"/>
      <c r="O64" s="59"/>
      <c r="P64" s="59"/>
      <c r="Q64" s="59"/>
    </row>
  </sheetData>
  <sheetProtection algorithmName="SHA-512" hashValue="5oO3NG8AINb3KpQADGmP8iIrq2Y5dlciq0uX42uydhs7z4jCZjoJdedP1LAtidb1wWe3z9hT2/4FoS08xpmoXA==" saltValue="GoYVN47Kfg3UpDFhwtTQ1g==" spinCount="100000" sheet="1" objects="1" scenarios="1"/>
  <mergeCells count="21">
    <mergeCell ref="M35:Q37"/>
    <mergeCell ref="M39:Q43"/>
    <mergeCell ref="M46:Q49"/>
    <mergeCell ref="M16:Q19"/>
    <mergeCell ref="M12:Q12"/>
    <mergeCell ref="M13:Q13"/>
    <mergeCell ref="M14:Q15"/>
    <mergeCell ref="M21:Q21"/>
    <mergeCell ref="M23:Q26"/>
    <mergeCell ref="M27:Q32"/>
    <mergeCell ref="B2:I4"/>
    <mergeCell ref="B6:I6"/>
    <mergeCell ref="B7:I7"/>
    <mergeCell ref="A10:K10"/>
    <mergeCell ref="B12:C12"/>
    <mergeCell ref="D12:E12"/>
    <mergeCell ref="F12:G12"/>
    <mergeCell ref="H12:I12"/>
    <mergeCell ref="J12:J13"/>
    <mergeCell ref="K12:K13"/>
    <mergeCell ref="B8:I8"/>
  </mergeCells>
  <conditionalFormatting sqref="C36 E36 G36 I36 C38:C39 E38:E39 G38:G39 I38:I39 I42:I44 G42:G44 E42:E44 E50:E51 G50:G51 I50:I51 E54:E55 G54:G55 I54:I55 E58:E59 G58:G59 I58:I59 E62:E63 G62:G63 I62:I63 C42:C44 C50:C51 C54:C55 C58:C59 C62:C63">
    <cfRule type="cellIs" dxfId="0" priority="1" operator="greaterThan">
      <formula>1</formula>
    </cfRule>
  </conditionalFormatting>
  <pageMargins left="0.7" right="0.7" top="0.5" bottom="0.5" header="0.3" footer="0.3"/>
  <pageSetup scale="57" orientation="landscape" horizontalDpi="4294967292" verticalDpi="4294967292"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ACF33E5120B2A4C8E5AB4F52CF72B2A" ma:contentTypeVersion="13" ma:contentTypeDescription="Create a new document." ma:contentTypeScope="" ma:versionID="13f6cb80df5f5da813bf78d207447608">
  <xsd:schema xmlns:xsd="http://www.w3.org/2001/XMLSchema" xmlns:xs="http://www.w3.org/2001/XMLSchema" xmlns:p="http://schemas.microsoft.com/office/2006/metadata/properties" xmlns:ns3="0d93d476-c061-45c1-bcc6-d7bcc4a5d663" xmlns:ns4="eff4d60a-c22f-40c2-8768-d5b7a1d24265" targetNamespace="http://schemas.microsoft.com/office/2006/metadata/properties" ma:root="true" ma:fieldsID="ccb2a6f2afc33262c82ac5a46eb546a6" ns3:_="" ns4:_="">
    <xsd:import namespace="0d93d476-c061-45c1-bcc6-d7bcc4a5d663"/>
    <xsd:import namespace="eff4d60a-c22f-40c2-8768-d5b7a1d2426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93d476-c061-45c1-bcc6-d7bcc4a5d6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f4d60a-c22f-40c2-8768-d5b7a1d2426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E7BC92A-1FC8-45BA-8ADC-DB8622014A55}">
  <ds:schemaRefs>
    <ds:schemaRef ds:uri="http://schemas.microsoft.com/sharepoint/v3/contenttype/forms"/>
  </ds:schemaRefs>
</ds:datastoreItem>
</file>

<file path=customXml/itemProps2.xml><?xml version="1.0" encoding="utf-8"?>
<ds:datastoreItem xmlns:ds="http://schemas.openxmlformats.org/officeDocument/2006/customXml" ds:itemID="{BA5461C5-3FD6-4389-9CA8-277A882400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93d476-c061-45c1-bcc6-d7bcc4a5d663"/>
    <ds:schemaRef ds:uri="eff4d60a-c22f-40c2-8768-d5b7a1d242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401B81-8FF2-4469-9AC2-60300EAD027C}">
  <ds:schemaRefs>
    <ds:schemaRef ds:uri="http://schemas.microsoft.com/office/2006/documentManagement/types"/>
    <ds:schemaRef ds:uri="http://schemas.microsoft.com/office/2006/metadata/properties"/>
    <ds:schemaRef ds:uri="http://purl.org/dc/terms/"/>
    <ds:schemaRef ds:uri="0d93d476-c061-45c1-bcc6-d7bcc4a5d663"/>
    <ds:schemaRef ds:uri="http://schemas.openxmlformats.org/package/2006/metadata/core-properties"/>
    <ds:schemaRef ds:uri="http://purl.org/dc/elements/1.1/"/>
    <ds:schemaRef ds:uri="http://schemas.microsoft.com/office/infopath/2007/PartnerControls"/>
    <ds:schemaRef ds:uri="eff4d60a-c22f-40c2-8768-d5b7a1d2426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Intro (START HERE)</vt:lpstr>
      <vt:lpstr>Gateway Courses</vt:lpstr>
      <vt:lpstr>Fall-to-Fall Persistence</vt:lpstr>
      <vt:lpstr>Credits Attempted</vt:lpstr>
      <vt:lpstr>Four-Year Completion</vt:lpstr>
      <vt:lpstr>Xfer + Earned Bacc (LCD Only)</vt:lpstr>
      <vt:lpstr>'Credits Attempted'!Print_Area</vt:lpstr>
      <vt:lpstr>'Fall-to-Fall Persistence'!Print_Area</vt:lpstr>
      <vt:lpstr>'Four-Year Completion'!Print_Area</vt:lpstr>
      <vt:lpstr>'Gateway Courses'!Print_Area</vt:lpstr>
      <vt:lpstr>'Intro (START HERE)'!Print_Area</vt:lpstr>
      <vt:lpstr>'Xfer + Earned Bacc (LCD Only)'!Print_Area</vt:lpstr>
      <vt:lpstr>'Credits Attempted'!Print_Titles</vt:lpstr>
      <vt:lpstr>'Fall-to-Fall Persistence'!Print_Titles</vt:lpstr>
      <vt:lpstr>'Four-Year Completion'!Print_Titles</vt:lpstr>
      <vt:lpstr>'Gateway Courses'!Print_Titles</vt:lpstr>
      <vt:lpstr>'Xfer + Earned Bacc (LCD Only)'!Print_Titles</vt:lpstr>
    </vt:vector>
  </TitlesOfParts>
  <Company>Columbia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Nekeisia Booyer</dc:creator>
  <cp:lastModifiedBy>Jung Ae Merrick</cp:lastModifiedBy>
  <cp:lastPrinted>2019-09-10T12:46:14Z</cp:lastPrinted>
  <dcterms:created xsi:type="dcterms:W3CDTF">2015-11-04T22:37:39Z</dcterms:created>
  <dcterms:modified xsi:type="dcterms:W3CDTF">2020-02-07T15:33:03Z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0x010100BACF33E5120B2A4C8E5AB4F52CF72B2A</vt:lpwstr>
  </property>
</Properties>
</file>